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racfin2\Desktop\2024\Izvještaj o izvršenju financijskog plana za 2023. godinu\"/>
    </mc:Choice>
  </mc:AlternateContent>
  <xr:revisionPtr revIDLastSave="0" documentId="13_ncr:1_{43C195E6-1CA4-4354-A946-9686AEFBD8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ŽETAK" sheetId="1" r:id="rId1"/>
    <sheet name=" Račun prihoda i rashoda" sheetId="3" r:id="rId2"/>
    <sheet name="Rashodi i prihodi prema izvoru" sheetId="8" r:id="rId3"/>
    <sheet name="Rashodi prema funkcijskoj k " sheetId="11" r:id="rId4"/>
    <sheet name="Račun financiranja " sheetId="9" r:id="rId5"/>
    <sheet name="Račun fin prema izvorima f" sheetId="10" r:id="rId6"/>
    <sheet name="Programska klasifikacija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7" l="1"/>
  <c r="J61" i="3" l="1"/>
  <c r="I54" i="3"/>
  <c r="I61" i="3"/>
  <c r="I59" i="3"/>
  <c r="G54" i="3"/>
  <c r="G55" i="3"/>
  <c r="G61" i="3"/>
  <c r="G59" i="3"/>
  <c r="H11" i="3" l="1"/>
  <c r="H43" i="3"/>
  <c r="K32" i="1"/>
  <c r="K31" i="1"/>
  <c r="J31" i="1"/>
  <c r="G32" i="8" l="1"/>
  <c r="G31" i="8"/>
  <c r="G30" i="8"/>
  <c r="G29" i="8"/>
  <c r="G28" i="8"/>
  <c r="G26" i="8"/>
  <c r="G24" i="8"/>
  <c r="G23" i="8"/>
  <c r="G22" i="8"/>
  <c r="G21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F32" i="8"/>
  <c r="F31" i="8"/>
  <c r="F30" i="8"/>
  <c r="F29" i="8"/>
  <c r="F28" i="8"/>
  <c r="F26" i="8"/>
  <c r="F24" i="8"/>
  <c r="F23" i="8"/>
  <c r="F22" i="8"/>
  <c r="F21" i="8"/>
  <c r="F18" i="8"/>
  <c r="F17" i="8"/>
  <c r="F16" i="8"/>
  <c r="F15" i="8"/>
  <c r="F14" i="8"/>
  <c r="F13" i="8"/>
  <c r="F12" i="8"/>
  <c r="F11" i="8"/>
  <c r="F10" i="8"/>
  <c r="F9" i="8"/>
  <c r="F6" i="8"/>
  <c r="F7" i="8"/>
  <c r="F8" i="8"/>
  <c r="E13" i="8"/>
  <c r="E27" i="8"/>
  <c r="G27" i="8" s="1"/>
  <c r="C20" i="8"/>
  <c r="D6" i="8"/>
  <c r="E21" i="8"/>
  <c r="E31" i="8"/>
  <c r="E29" i="8"/>
  <c r="E25" i="8"/>
  <c r="F25" i="8" s="1"/>
  <c r="E23" i="8"/>
  <c r="E17" i="8"/>
  <c r="D17" i="8"/>
  <c r="E15" i="8"/>
  <c r="E11" i="8"/>
  <c r="E9" i="8"/>
  <c r="C6" i="8"/>
  <c r="E7" i="8"/>
  <c r="G100" i="7"/>
  <c r="G146" i="7"/>
  <c r="G145" i="7" s="1"/>
  <c r="H145" i="7" s="1"/>
  <c r="G143" i="7"/>
  <c r="G142" i="7" s="1"/>
  <c r="G121" i="7"/>
  <c r="G113" i="7"/>
  <c r="G112" i="7" s="1"/>
  <c r="H112" i="7" s="1"/>
  <c r="G110" i="7"/>
  <c r="G108" i="7"/>
  <c r="G106" i="7"/>
  <c r="G167" i="7"/>
  <c r="G166" i="7" s="1"/>
  <c r="G165" i="7" s="1"/>
  <c r="G164" i="7" s="1"/>
  <c r="G97" i="7"/>
  <c r="G96" i="7" s="1"/>
  <c r="H96" i="7" s="1"/>
  <c r="F165" i="7"/>
  <c r="F164" i="7" s="1"/>
  <c r="F45" i="7"/>
  <c r="G141" i="7" l="1"/>
  <c r="H142" i="7"/>
  <c r="H164" i="7"/>
  <c r="F27" i="8"/>
  <c r="E20" i="8"/>
  <c r="G25" i="8"/>
  <c r="H166" i="7"/>
  <c r="H165" i="7"/>
  <c r="G99" i="7"/>
  <c r="E6" i="8"/>
  <c r="G20" i="8" l="1"/>
  <c r="F20" i="8"/>
  <c r="H99" i="7"/>
  <c r="G95" i="7"/>
  <c r="G118" i="7" l="1"/>
  <c r="G77" i="7"/>
  <c r="G67" i="7"/>
  <c r="G60" i="7"/>
  <c r="G55" i="7"/>
  <c r="G47" i="7"/>
  <c r="G138" i="7"/>
  <c r="G137" i="7" s="1"/>
  <c r="H137" i="7" s="1"/>
  <c r="G135" i="7"/>
  <c r="G131" i="7"/>
  <c r="G127" i="7"/>
  <c r="G129" i="7"/>
  <c r="G86" i="7"/>
  <c r="G85" i="7" s="1"/>
  <c r="H85" i="7" s="1"/>
  <c r="G92" i="7"/>
  <c r="G90" i="7"/>
  <c r="G89" i="7" s="1"/>
  <c r="H89" i="7" s="1"/>
  <c r="G157" i="7"/>
  <c r="G161" i="7"/>
  <c r="G160" i="7" s="1"/>
  <c r="G154" i="7"/>
  <c r="G151" i="7"/>
  <c r="G52" i="7"/>
  <c r="G50" i="7"/>
  <c r="G25" i="7"/>
  <c r="F20" i="7"/>
  <c r="F10" i="7"/>
  <c r="G40" i="7"/>
  <c r="G42" i="7"/>
  <c r="G35" i="7"/>
  <c r="G33" i="7"/>
  <c r="G30" i="7"/>
  <c r="G12" i="7"/>
  <c r="G11" i="7" s="1"/>
  <c r="H11" i="7" s="1"/>
  <c r="G15" i="7"/>
  <c r="G17" i="7"/>
  <c r="G22" i="7"/>
  <c r="G21" i="7" s="1"/>
  <c r="H21" i="7" s="1"/>
  <c r="K18" i="1"/>
  <c r="K17" i="1"/>
  <c r="K15" i="1"/>
  <c r="K14" i="1"/>
  <c r="J18" i="1"/>
  <c r="J17" i="1"/>
  <c r="J15" i="1"/>
  <c r="J14" i="1"/>
  <c r="G13" i="1"/>
  <c r="I13" i="1"/>
  <c r="G16" i="1"/>
  <c r="I16" i="1"/>
  <c r="H13" i="1"/>
  <c r="H16" i="1"/>
  <c r="F159" i="7"/>
  <c r="F141" i="7"/>
  <c r="H141" i="7" s="1"/>
  <c r="F38" i="7"/>
  <c r="G19" i="1" l="1"/>
  <c r="J13" i="1"/>
  <c r="K16" i="1"/>
  <c r="H19" i="1"/>
  <c r="K13" i="1"/>
  <c r="I19" i="1"/>
  <c r="J16" i="1"/>
  <c r="G159" i="7"/>
  <c r="H159" i="7" s="1"/>
  <c r="H160" i="7"/>
  <c r="G117" i="7"/>
  <c r="H117" i="7" s="1"/>
  <c r="G54" i="7"/>
  <c r="H54" i="7" s="1"/>
  <c r="G126" i="7"/>
  <c r="H126" i="7" s="1"/>
  <c r="G150" i="7"/>
  <c r="G46" i="7"/>
  <c r="H46" i="7" s="1"/>
  <c r="F95" i="7"/>
  <c r="H95" i="7" s="1"/>
  <c r="G39" i="7"/>
  <c r="G38" i="7" s="1"/>
  <c r="G32" i="7"/>
  <c r="G24" i="7"/>
  <c r="H24" i="7" s="1"/>
  <c r="G14" i="7"/>
  <c r="F149" i="7"/>
  <c r="F148" i="7" s="1"/>
  <c r="J19" i="1" l="1"/>
  <c r="K19" i="1"/>
  <c r="G149" i="7"/>
  <c r="H150" i="7"/>
  <c r="G116" i="7"/>
  <c r="G45" i="7"/>
  <c r="G44" i="7" s="1"/>
  <c r="F116" i="7"/>
  <c r="F115" i="7" s="1"/>
  <c r="H39" i="7"/>
  <c r="H38" i="7"/>
  <c r="H37" i="7"/>
  <c r="G20" i="7"/>
  <c r="H20" i="7" s="1"/>
  <c r="G10" i="7"/>
  <c r="H14" i="7"/>
  <c r="H32" i="7"/>
  <c r="F44" i="7"/>
  <c r="F9" i="7"/>
  <c r="F8" i="7" s="1"/>
  <c r="G148" i="7" l="1"/>
  <c r="H148" i="7" s="1"/>
  <c r="H149" i="7"/>
  <c r="H116" i="7"/>
  <c r="G115" i="7"/>
  <c r="H115" i="7" s="1"/>
  <c r="H44" i="7"/>
  <c r="H45" i="7"/>
  <c r="G9" i="7"/>
  <c r="H10" i="7"/>
  <c r="H9" i="7" l="1"/>
  <c r="G8" i="7"/>
  <c r="H8" i="7" s="1"/>
  <c r="D31" i="8"/>
  <c r="D29" i="8"/>
  <c r="D27" i="8"/>
  <c r="D20" i="8" s="1"/>
  <c r="D21" i="8"/>
  <c r="D23" i="8"/>
  <c r="D25" i="8"/>
  <c r="D15" i="8"/>
  <c r="D13" i="8"/>
  <c r="D11" i="8"/>
  <c r="D9" i="8"/>
  <c r="D7" i="8"/>
  <c r="C31" i="8"/>
  <c r="C29" i="8"/>
  <c r="C27" i="8"/>
  <c r="C25" i="8"/>
  <c r="C23" i="8"/>
  <c r="C21" i="8"/>
  <c r="C17" i="8"/>
  <c r="C15" i="8"/>
  <c r="C13" i="8"/>
  <c r="C11" i="8"/>
  <c r="C9" i="8"/>
  <c r="C7" i="8"/>
  <c r="G9" i="11" l="1"/>
  <c r="F9" i="11"/>
  <c r="G6" i="11" l="1"/>
  <c r="G7" i="11"/>
  <c r="F6" i="11"/>
  <c r="F7" i="11"/>
  <c r="G8" i="11"/>
  <c r="F8" i="11"/>
  <c r="E7" i="11"/>
  <c r="E6" i="11" s="1"/>
  <c r="D7" i="11"/>
  <c r="D6" i="11" s="1"/>
  <c r="C6" i="11"/>
  <c r="C7" i="11"/>
  <c r="J124" i="3" l="1"/>
  <c r="J121" i="3"/>
  <c r="J117" i="3"/>
  <c r="J115" i="3"/>
  <c r="J114" i="3"/>
  <c r="J113" i="3"/>
  <c r="J112" i="3"/>
  <c r="J111" i="3"/>
  <c r="J108" i="3"/>
  <c r="J103" i="3"/>
  <c r="J101" i="3"/>
  <c r="J98" i="3"/>
  <c r="J97" i="3"/>
  <c r="J94" i="3"/>
  <c r="J93" i="3"/>
  <c r="J92" i="3"/>
  <c r="J91" i="3"/>
  <c r="J90" i="3"/>
  <c r="J89" i="3"/>
  <c r="J88" i="3"/>
  <c r="J86" i="3"/>
  <c r="J85" i="3"/>
  <c r="J84" i="3"/>
  <c r="J83" i="3"/>
  <c r="J82" i="3"/>
  <c r="J81" i="3"/>
  <c r="J80" i="3"/>
  <c r="J79" i="3"/>
  <c r="J78" i="3"/>
  <c r="J76" i="3"/>
  <c r="J75" i="3"/>
  <c r="J74" i="3"/>
  <c r="J73" i="3"/>
  <c r="J72" i="3"/>
  <c r="J71" i="3"/>
  <c r="J69" i="3"/>
  <c r="J68" i="3"/>
  <c r="J67" i="3"/>
  <c r="J66" i="3"/>
  <c r="J63" i="3"/>
  <c r="J62" i="3"/>
  <c r="J60" i="3"/>
  <c r="J58" i="3"/>
  <c r="J57" i="3"/>
  <c r="J56" i="3"/>
  <c r="J48" i="3"/>
  <c r="J46" i="3"/>
  <c r="J42" i="3"/>
  <c r="J37" i="3"/>
  <c r="J35" i="3"/>
  <c r="J34" i="3"/>
  <c r="J31" i="3"/>
  <c r="J30" i="3"/>
  <c r="J28" i="3"/>
  <c r="J25" i="3"/>
  <c r="J22" i="3"/>
  <c r="J16" i="3"/>
  <c r="J14" i="3"/>
  <c r="I123" i="3"/>
  <c r="I125" i="3"/>
  <c r="I120" i="3"/>
  <c r="I118" i="3"/>
  <c r="I116" i="3"/>
  <c r="J116" i="3" s="1"/>
  <c r="I110" i="3"/>
  <c r="I107" i="3"/>
  <c r="I106" i="3" s="1"/>
  <c r="I100" i="3"/>
  <c r="I102" i="3"/>
  <c r="I96" i="3"/>
  <c r="I95" i="3" s="1"/>
  <c r="I87" i="3"/>
  <c r="I77" i="3"/>
  <c r="I70" i="3"/>
  <c r="I65" i="3"/>
  <c r="I55" i="3"/>
  <c r="I47" i="3"/>
  <c r="I45" i="3"/>
  <c r="I41" i="3"/>
  <c r="I39" i="3"/>
  <c r="I33" i="3"/>
  <c r="I36" i="3"/>
  <c r="I29" i="3"/>
  <c r="I27" i="3"/>
  <c r="I24" i="3"/>
  <c r="I23" i="3" s="1"/>
  <c r="I21" i="3"/>
  <c r="I20" i="3" s="1"/>
  <c r="I18" i="3"/>
  <c r="I15" i="3"/>
  <c r="I13" i="3"/>
  <c r="G120" i="3"/>
  <c r="J120" i="3" s="1"/>
  <c r="G125" i="3"/>
  <c r="G123" i="3"/>
  <c r="G122" i="3" s="1"/>
  <c r="G118" i="3"/>
  <c r="G110" i="3"/>
  <c r="G116" i="3"/>
  <c r="G107" i="3"/>
  <c r="G106" i="3" s="1"/>
  <c r="G102" i="3"/>
  <c r="G100" i="3"/>
  <c r="G96" i="3"/>
  <c r="G95" i="3" s="1"/>
  <c r="G87" i="3"/>
  <c r="G77" i="3"/>
  <c r="G70" i="3"/>
  <c r="J70" i="3" s="1"/>
  <c r="G65" i="3"/>
  <c r="G45" i="3"/>
  <c r="G47" i="3"/>
  <c r="G39" i="3"/>
  <c r="G41" i="3"/>
  <c r="G33" i="3"/>
  <c r="G36" i="3"/>
  <c r="G29" i="3"/>
  <c r="G27" i="3"/>
  <c r="G24" i="3"/>
  <c r="G23" i="3" s="1"/>
  <c r="G21" i="3"/>
  <c r="G20" i="3" s="1"/>
  <c r="G18" i="3"/>
  <c r="G15" i="3"/>
  <c r="G13" i="3"/>
  <c r="J102" i="3" l="1"/>
  <c r="J15" i="3"/>
  <c r="J77" i="3"/>
  <c r="G32" i="3"/>
  <c r="J65" i="3"/>
  <c r="J106" i="3"/>
  <c r="J100" i="3"/>
  <c r="J24" i="3"/>
  <c r="I38" i="3"/>
  <c r="J87" i="3"/>
  <c r="I99" i="3"/>
  <c r="J110" i="3"/>
  <c r="J36" i="3"/>
  <c r="J45" i="3"/>
  <c r="J107" i="3"/>
  <c r="J33" i="3"/>
  <c r="J95" i="3"/>
  <c r="I122" i="3"/>
  <c r="J55" i="3"/>
  <c r="J59" i="3"/>
  <c r="J96" i="3"/>
  <c r="J123" i="3"/>
  <c r="J20" i="3"/>
  <c r="I32" i="3"/>
  <c r="I44" i="3"/>
  <c r="J13" i="3"/>
  <c r="J21" i="3"/>
  <c r="J29" i="3"/>
  <c r="J47" i="3"/>
  <c r="I26" i="3"/>
  <c r="I12" i="3"/>
  <c r="J23" i="3"/>
  <c r="J27" i="3"/>
  <c r="J41" i="3"/>
  <c r="I109" i="3"/>
  <c r="I64" i="3"/>
  <c r="G44" i="3"/>
  <c r="G43" i="3" s="1"/>
  <c r="G109" i="3"/>
  <c r="G105" i="3" s="1"/>
  <c r="G26" i="3"/>
  <c r="G99" i="3"/>
  <c r="G38" i="3"/>
  <c r="J38" i="3" s="1"/>
  <c r="G12" i="3"/>
  <c r="G64" i="3"/>
  <c r="J54" i="3" l="1"/>
  <c r="J99" i="3"/>
  <c r="I11" i="3"/>
  <c r="I53" i="3"/>
  <c r="J64" i="3"/>
  <c r="I105" i="3"/>
  <c r="J109" i="3"/>
  <c r="J122" i="3"/>
  <c r="I43" i="3"/>
  <c r="J44" i="3"/>
  <c r="K44" i="3"/>
  <c r="J32" i="3"/>
  <c r="J12" i="3"/>
  <c r="J26" i="3"/>
  <c r="G11" i="3"/>
  <c r="G10" i="3" s="1"/>
  <c r="G53" i="3"/>
  <c r="G52" i="3" s="1"/>
  <c r="I10" i="3" l="1"/>
  <c r="J105" i="3"/>
  <c r="I52" i="3"/>
  <c r="J53" i="3"/>
  <c r="J10" i="3"/>
  <c r="J11" i="3"/>
  <c r="J43" i="3"/>
  <c r="K43" i="3"/>
  <c r="J52" i="3" l="1"/>
  <c r="K95" i="3"/>
  <c r="K106" i="3"/>
  <c r="K109" i="3"/>
  <c r="K122" i="3"/>
  <c r="K54" i="3"/>
  <c r="K99" i="3"/>
  <c r="K64" i="3"/>
  <c r="H53" i="3" l="1"/>
  <c r="H105" i="3"/>
  <c r="K105" i="3" s="1"/>
  <c r="H52" i="3" l="1"/>
  <c r="K52" i="3" s="1"/>
  <c r="K53" i="3"/>
  <c r="K32" i="3" l="1"/>
  <c r="K20" i="3"/>
  <c r="K23" i="3"/>
  <c r="K12" i="3"/>
  <c r="K38" i="3"/>
  <c r="K26" i="3"/>
  <c r="H10" i="3" l="1"/>
  <c r="K10" i="3" s="1"/>
  <c r="K11" i="3"/>
</calcChain>
</file>

<file path=xl/sharedStrings.xml><?xml version="1.0" encoding="utf-8"?>
<sst xmlns="http://schemas.openxmlformats.org/spreadsheetml/2006/main" count="563" uniqueCount="215">
  <si>
    <t>PRIHODI UKUPNO</t>
  </si>
  <si>
    <t>RASHODI UKUPNO</t>
  </si>
  <si>
    <t>Prihodi poslovanja</t>
  </si>
  <si>
    <t>Prihodi od prodaje nefinancijske imovine</t>
  </si>
  <si>
    <t>Rashodi poslovanja</t>
  </si>
  <si>
    <t>Rashodi za zaposlene</t>
  </si>
  <si>
    <t>Rashodi za nabavu nefinancijske imovine</t>
  </si>
  <si>
    <t>Rashodi za nabavu neproizvedene dugotrajne imovine</t>
  </si>
  <si>
    <t>BROJČANA OZNAKA I NAZIV</t>
  </si>
  <si>
    <t>UKUPNI RASHODI</t>
  </si>
  <si>
    <t>Primici od financijske imovine i zaduživanja</t>
  </si>
  <si>
    <t>Izdaci za financijsku imovinu i otplate zajmova</t>
  </si>
  <si>
    <t>II. POSEBNI DIO</t>
  </si>
  <si>
    <t>I. OPĆI DIO</t>
  </si>
  <si>
    <t>Materijalni rashodi</t>
  </si>
  <si>
    <t>Primici od zaduživanja</t>
  </si>
  <si>
    <t>Izdaci za otplatu glavnice primljenih kredita i zajmova</t>
  </si>
  <si>
    <t>…</t>
  </si>
  <si>
    <t>INDEKS</t>
  </si>
  <si>
    <t xml:space="preserve">IZVJEŠTAJ O PRIHODIMA I RASHODIMA PREMA EKONOMSKOJ KLASIFIKACIJI </t>
  </si>
  <si>
    <t>6=5/2*100</t>
  </si>
  <si>
    <t>7=5/4*100</t>
  </si>
  <si>
    <t>UKUPNI PRIHODI</t>
  </si>
  <si>
    <t>Pomoći iz inozemstva i od subjekata unutar općeg proračuna</t>
  </si>
  <si>
    <t>Prihodi od prodaje proizvoda i robe te pruženih usluga</t>
  </si>
  <si>
    <t>….</t>
  </si>
  <si>
    <t>Prihodi od prodaje proizvedene dugotrajne imovine</t>
  </si>
  <si>
    <t>Prihodi od prodaje građevinskih objekata</t>
  </si>
  <si>
    <t>Stambeni objekti</t>
  </si>
  <si>
    <t>Plaće (Bruto)</t>
  </si>
  <si>
    <t>Plaće za redovan rad</t>
  </si>
  <si>
    <t>Naknade troškova zaposlenima</t>
  </si>
  <si>
    <t>Službena putovanja</t>
  </si>
  <si>
    <t>31 Vlastiti prihodi</t>
  </si>
  <si>
    <t>3 Vlastiti prihodi</t>
  </si>
  <si>
    <t>21 Doprinosi za mirovinsko osiguranje</t>
  </si>
  <si>
    <t>2 Doprinosi</t>
  </si>
  <si>
    <t>12 Sredstva učešća za pomoći</t>
  </si>
  <si>
    <t>11 Opći prihodi i primici</t>
  </si>
  <si>
    <t>1 Opći prihodi i primici</t>
  </si>
  <si>
    <t>UKUPNO RASHODI</t>
  </si>
  <si>
    <t xml:space="preserve">UKUPNO PRIHODI </t>
  </si>
  <si>
    <t>IZVJEŠTAJ O PRIHODIMA I RASHODIMA PREMA IZVORIMA FINANCIRANJA</t>
  </si>
  <si>
    <t xml:space="preserve">IZVJEŠTAJ RAČUNA FINANCIRANJA PREMA EKONOMSKOJ KLASIFIKACIJI </t>
  </si>
  <si>
    <t>Primljeni krediti i zajmovi od međunarodnih organizacija, institucija i tijela EU te inozemnih vlada</t>
  </si>
  <si>
    <t>Primljeni zajmovi od međunarodnih organizacija</t>
  </si>
  <si>
    <t>Otplata glavnice primljenih kredita i zajmova od međunarodnih organizacija, institucija i tijela EU te inozemnih vlada</t>
  </si>
  <si>
    <t>Otplata glavnice primljenih zajmova od međunarodnih organizacija</t>
  </si>
  <si>
    <t>IZVJEŠTAJ RAČUNA FINANCIRANJA PREMA IZVORIMA FINANCIRANJA</t>
  </si>
  <si>
    <t>UKUPNO PRIMICI</t>
  </si>
  <si>
    <t xml:space="preserve">UKUPNO IZDACI </t>
  </si>
  <si>
    <t>IZVJEŠTAJ O RASHODIMA PREMA FUNKCIJSKOJ KLASIFIKACIJI</t>
  </si>
  <si>
    <t>INDEKS**</t>
  </si>
  <si>
    <t>6 PRIHODI POSLOVANJA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</si>
  <si>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</si>
  <si>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</si>
  <si>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</si>
  <si>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</si>
  <si>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7 PRIHODI OD PRODAJE NEFINANCIJSKE IMOVINE</t>
  </si>
  <si>
    <t>RAZLIKA PRIMITAKA I IZDATAKA</t>
  </si>
  <si>
    <t>SAŽETAK  RAČUNA PRIHODA I RASHODA I  RAČUNA FINANCIRANJA</t>
  </si>
  <si>
    <t>SAŽETAK  RAČUNA PRIHODA I RASHODA</t>
  </si>
  <si>
    <t>RAZLIKA - VIŠAK MANJAK</t>
  </si>
  <si>
    <t>SAŽETAK RAČUNA FINANCIRANJA</t>
  </si>
  <si>
    <t xml:space="preserve"> RAČUN PRIHODA I RASHODA </t>
  </si>
  <si>
    <t xml:space="preserve"> RAČUN FINANCIRANJA</t>
  </si>
  <si>
    <t>IZVJEŠTAJ PO PROGRAMSKOJ KLASIFIKACIJI</t>
  </si>
  <si>
    <t xml:space="preserve">OSTVARENJE/IZVRŠENJE 
N-1. </t>
  </si>
  <si>
    <t>IZVORNI PLAN ILI REBALANS N.*</t>
  </si>
  <si>
    <t>TEKUĆI PLAN N.*</t>
  </si>
  <si>
    <t xml:space="preserve">OSTVARENJE/IZVRŠENJE 
N. </t>
  </si>
  <si>
    <t>OSTVARENJE/IZVRŠENJE 
N-1.</t>
  </si>
  <si>
    <t>IZVJEŠTAJ O IZVRŠENJU FINANCIJSKOG PLANA OPĆE BOLNICE VIROVITICA ZA 2023. GODINU</t>
  </si>
  <si>
    <t>Pomoći od izvanproračunskih korisnika</t>
  </si>
  <si>
    <t xml:space="preserve">Tekuće pomoći od izvanproračunskih korisnika </t>
  </si>
  <si>
    <t xml:space="preserve">Pomoći proračunskim korisnicima iz proračuna koji im nije nadležan </t>
  </si>
  <si>
    <t>Tekuće pomoći proračunskim korisnicima iz proračuna koji im nije nadležan</t>
  </si>
  <si>
    <t>Kapitalne pomoći proračunskim korisnicima iz proračuna koji im nije nadležan</t>
  </si>
  <si>
    <t>Pomoći temeljem prijenosa EU sredstava</t>
  </si>
  <si>
    <t>Kapitalne pomoći temeljem prijenosa EU sredstava</t>
  </si>
  <si>
    <t>Prihodi od imovine</t>
  </si>
  <si>
    <t>Prihodi od financijske imovine</t>
  </si>
  <si>
    <t>Kamate na oročena sredstva i depozite po viđenju</t>
  </si>
  <si>
    <t>Prihodi od upravnih i administrativnih pristojbi, pristojbi po posebnim propisima i naknada</t>
  </si>
  <si>
    <t>Prihodi po posebnim propisima</t>
  </si>
  <si>
    <t xml:space="preserve">Ostali nespomenuti prihodi </t>
  </si>
  <si>
    <t>Prihodi od prodaje proizvoda i robe te pruženih usluga, prihodi od donacija te povrati po protestiranim jamstvima</t>
  </si>
  <si>
    <t>Prihodi od pruženih usluga</t>
  </si>
  <si>
    <t>Donacije od pravnih i fizičkih osoba izvan općeg proračuna i povrat donacija po protestiranim jamstvima</t>
  </si>
  <si>
    <t>Tekuće donacije</t>
  </si>
  <si>
    <t>Kapitalne donacije</t>
  </si>
  <si>
    <t>Prihodi iz nadležnog proračuna i od HZZO-a temeljem ugovornih obveza</t>
  </si>
  <si>
    <t>Prihodi od HZZO-a na temelju ugovornih obveza</t>
  </si>
  <si>
    <t>Kazne, upravne mjere i ostali prihodi</t>
  </si>
  <si>
    <t>Kazne i upravne mjere</t>
  </si>
  <si>
    <t>Ostale kazne</t>
  </si>
  <si>
    <t>Ostali prihodi</t>
  </si>
  <si>
    <t>Plaće za prekovremeni rad</t>
  </si>
  <si>
    <t>Plaće za posebne uvjete rada</t>
  </si>
  <si>
    <t>Ostali rashodi za zaposlene</t>
  </si>
  <si>
    <t>Doprinosi za obvezno zdravstveno osiguranje</t>
  </si>
  <si>
    <t>Doprinosi za obvezno osiguranje u slučaju nezaposlenosti</t>
  </si>
  <si>
    <t>Naknade za prijevoz, za rad na terenu i odvojeni život</t>
  </si>
  <si>
    <t>Stručno usavršavanje zaposlenika</t>
  </si>
  <si>
    <t>Ostale naknade troškova zaposlenima</t>
  </si>
  <si>
    <t>Rashodi za materijal i energiju</t>
  </si>
  <si>
    <t>Uredski materijal i ostali materijalni rashodi</t>
  </si>
  <si>
    <t>Materijal i sirovine</t>
  </si>
  <si>
    <t>Energija</t>
  </si>
  <si>
    <t>Materijal i dijelovi za tekuće i investicijsko održavanje</t>
  </si>
  <si>
    <t>Sitni inventar i auto gume</t>
  </si>
  <si>
    <t>Službena, radna i zaštitna odjeća i obuća</t>
  </si>
  <si>
    <t>Rashodi za usluge</t>
  </si>
  <si>
    <t>Usluge telefona, pošte i prijevoza</t>
  </si>
  <si>
    <t>Usluge tekućeg i investicijskog održavanja</t>
  </si>
  <si>
    <t>Usluge promidžbe i informiranja</t>
  </si>
  <si>
    <t>Komunalne usluge</t>
  </si>
  <si>
    <t>Zakupnine i najamnine</t>
  </si>
  <si>
    <t>Zdravstvene i veterinarske usluge</t>
  </si>
  <si>
    <t>Intelektualne i osobne usluge</t>
  </si>
  <si>
    <t>Računalne usluge</t>
  </si>
  <si>
    <t>Ostale usluge</t>
  </si>
  <si>
    <t>Ostali nespomenuti rashodi poslovanja</t>
  </si>
  <si>
    <t>Naknade za rad predstavničkih i izvršnih tijela, povjerenstava i slično</t>
  </si>
  <si>
    <t>Premije osiguranja</t>
  </si>
  <si>
    <t>Reprezentacija</t>
  </si>
  <si>
    <t>Članarine i norme</t>
  </si>
  <si>
    <t>Pristojbe i naknade</t>
  </si>
  <si>
    <t>Troškovi sudskih postupaka</t>
  </si>
  <si>
    <t>Ostali financijski rashodi</t>
  </si>
  <si>
    <t>Bankarske usluge i usluge platnog prometa</t>
  </si>
  <si>
    <t>Zatezne kamate</t>
  </si>
  <si>
    <t>Tekuće donacije u naravi</t>
  </si>
  <si>
    <t>Kazne, penali i naknade štete</t>
  </si>
  <si>
    <t>Naknade šteta pravnim i fizičkim osobama</t>
  </si>
  <si>
    <t>Ostali rashodi</t>
  </si>
  <si>
    <t>Financijski rashodi</t>
  </si>
  <si>
    <t>Nematerijalna imovina</t>
  </si>
  <si>
    <t>Licence</t>
  </si>
  <si>
    <t>Rashodi za nabavu proizvedene dugotrajne imovine</t>
  </si>
  <si>
    <t>Postrojenja i oprema</t>
  </si>
  <si>
    <t>Uredska oprema i namještaj</t>
  </si>
  <si>
    <t>Oprema za održavanje i zaštitu</t>
  </si>
  <si>
    <t>Medicinska i laboratorijska oprema</t>
  </si>
  <si>
    <t>Instrumenti, uređaji i strojevi</t>
  </si>
  <si>
    <t>Uređaji, strojevi i oprema za ostale namjene</t>
  </si>
  <si>
    <t>Knjige, umjetnička djela i ostale izložbene vrijednosti</t>
  </si>
  <si>
    <t>Knjige</t>
  </si>
  <si>
    <t>Rashodi za dodatna ulaganja na nefinancijskoj imovini</t>
  </si>
  <si>
    <t>Dodatna ulaganja na građevinskim objektima</t>
  </si>
  <si>
    <t>Ulaganja u računalne programe</t>
  </si>
  <si>
    <t>Nematerijalna proizvedena imovina</t>
  </si>
  <si>
    <t>Prihodi iz nadležnog proračuna za financiranje redovne djelatnosti proračunskih korisnika</t>
  </si>
  <si>
    <t>Prihodi iz nadležnog proračuna za financiranje rashoda poslovanja</t>
  </si>
  <si>
    <t>Prihodi iz nadležnog proračuna za financiranje rashoda za nabavu nefinancijske imovine</t>
  </si>
  <si>
    <t>Prijevozna sredstva u cestovnom prometu</t>
  </si>
  <si>
    <t>Prijevozna sredstva</t>
  </si>
  <si>
    <t>Dodatna ulaganja na postrojenjima i opremi</t>
  </si>
  <si>
    <t>Prihodi od prodaje prijevoznih sredstava</t>
  </si>
  <si>
    <t>-</t>
  </si>
  <si>
    <t>5=4/2*100</t>
  </si>
  <si>
    <t>6=4/3*100</t>
  </si>
  <si>
    <t xml:space="preserve">OSTVARENJE/
IZVRŠENJE 
2023. </t>
  </si>
  <si>
    <t>OSTVARENJE/
IZVRŠENJE 
2022.</t>
  </si>
  <si>
    <t>07 Zdravstvo</t>
  </si>
  <si>
    <t>073 Bolničke službe</t>
  </si>
  <si>
    <t>IZVRŠENJE 
2022.</t>
  </si>
  <si>
    <t>IZVRŠENJE 
2023</t>
  </si>
  <si>
    <t>OSTVARENJE/
IZVRŠENJE 
2023.</t>
  </si>
  <si>
    <t>0731 Usluge općih bolnica</t>
  </si>
  <si>
    <t xml:space="preserve">OSTVARENJE/
IZVRŠENJE 
2022. </t>
  </si>
  <si>
    <t>Prihodi za posebne namjene</t>
  </si>
  <si>
    <t>4 Prihodi za posebne namjene</t>
  </si>
  <si>
    <t>5 Pomoći</t>
  </si>
  <si>
    <t>6 Donacije</t>
  </si>
  <si>
    <t>43 Ostali prihodi za posebne namjene</t>
  </si>
  <si>
    <t>52 Ostale pomoći</t>
  </si>
  <si>
    <t>61 Donacije</t>
  </si>
  <si>
    <t>7 Prihodi od prodaje ili zamjene nefinancijske imovine i naknade s naslova osiguranja</t>
  </si>
  <si>
    <t>71 Prihodi od prodaje ili zamjene nefinancijske imovine i naknade s naslova osiguranja</t>
  </si>
  <si>
    <t xml:space="preserve"> IZVRŠENJE 
2023.</t>
  </si>
  <si>
    <t>PROGRAM 1</t>
  </si>
  <si>
    <t>Aktivnost 1</t>
  </si>
  <si>
    <t>Izvor financiranja 11</t>
  </si>
  <si>
    <t>REDOVNA DJELATNOST BOLNICE</t>
  </si>
  <si>
    <t>Dijelatnost bolnice</t>
  </si>
  <si>
    <t>Opći prihodi i primici</t>
  </si>
  <si>
    <t>Izvor financiranja 31</t>
  </si>
  <si>
    <t>Vlastiti prihodi</t>
  </si>
  <si>
    <t>Izvor financiranja 43</t>
  </si>
  <si>
    <t>Doprinosi na plaće</t>
  </si>
  <si>
    <t>Izvor financiranja 52</t>
  </si>
  <si>
    <t>Pomoći</t>
  </si>
  <si>
    <t>Izvor financiranja 61</t>
  </si>
  <si>
    <t>Donacije</t>
  </si>
  <si>
    <t>Izvor financiranja 71</t>
  </si>
  <si>
    <t>Prihodi od prodaje nefinancijske imovine i nadoknade šteta s osnova osiguranja</t>
  </si>
  <si>
    <t>Medicinska oprema</t>
  </si>
  <si>
    <t>Osnovni materijal i sirovine</t>
  </si>
  <si>
    <t>Ostale tekuće donacije u naravi</t>
  </si>
  <si>
    <t>Doprinosi za obvezno zdravstveno osiguranje zaštite zdravlja na radu</t>
  </si>
  <si>
    <t>Poseban doprinos za poticanje zapošljavanja osoba s invaliditetom</t>
  </si>
  <si>
    <t xml:space="preserve">Namještaj u zdravstvenim prostorijama </t>
  </si>
  <si>
    <t>4=3/2*100</t>
  </si>
  <si>
    <t>I. REBALANS 2023.</t>
  </si>
  <si>
    <t>VIŠAK / MANJAK IZ PRETHODNE(IH) GODINE KOJI ĆE SE RASPOREDITI / POKRITI</t>
  </si>
  <si>
    <t>UKUPAN DONOS VIŠKA / MANJKA IZ PRETHODNE(IH) GODINE</t>
  </si>
  <si>
    <t xml:space="preserve">PRENESENI VIŠAK ILI PRENESENI MANJAK </t>
  </si>
  <si>
    <t>Virovitica, 28. ožujka 2024. godine</t>
  </si>
  <si>
    <t>Ravnatelj</t>
  </si>
  <si>
    <t>Opće bolnice Virovitica</t>
  </si>
  <si>
    <t>Dinko Blažević, dipl.oec.</t>
  </si>
  <si>
    <t>Opća bolnica Virovitica</t>
  </si>
  <si>
    <t>Klasa: 510-03/24-01/1090</t>
  </si>
  <si>
    <t>Ur.broj: 2189-43-06/17-24-1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</si>
</sst>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indexed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9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b/>
      <sz val="13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198E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175">
    <xf numFmtId="0" fontId="0" fillId="0" borderId="0" xfId="0"/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11" fillId="2" borderId="3" xfId="0" applyFont="1" applyFill="1" applyBorder="1" applyAlignment="1">
      <alignment horizontal="left" vertical="center" wrapText="1"/>
    </xf>
    <xf numFmtId="0" fontId="9" fillId="2" borderId="3" xfId="0" quotePrefix="1" applyFont="1" applyFill="1" applyBorder="1" applyAlignment="1">
      <alignment horizontal="left" vertical="center"/>
    </xf>
    <xf numFmtId="0" fontId="10" fillId="2" borderId="3" xfId="0" quotePrefix="1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/>
    </xf>
    <xf numFmtId="0" fontId="10" fillId="2" borderId="3" xfId="0" quotePrefix="1" applyFont="1" applyFill="1" applyBorder="1" applyAlignment="1">
      <alignment horizontal="left" vertical="center" wrapText="1"/>
    </xf>
    <xf numFmtId="0" fontId="7" fillId="0" borderId="0" xfId="0" quotePrefix="1" applyFont="1" applyAlignment="1">
      <alignment horizontal="left" wrapText="1"/>
    </xf>
    <xf numFmtId="0" fontId="8" fillId="0" borderId="0" xfId="0" applyFont="1" applyAlignment="1">
      <alignment wrapText="1"/>
    </xf>
    <xf numFmtId="3" fontId="5" fillId="0" borderId="0" xfId="0" applyNumberFormat="1" applyFont="1" applyAlignment="1">
      <alignment horizontal="right"/>
    </xf>
    <xf numFmtId="0" fontId="11" fillId="3" borderId="1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11" fillId="2" borderId="3" xfId="0" quotePrefix="1" applyFont="1" applyFill="1" applyBorder="1" applyAlignment="1">
      <alignment horizontal="left" vertical="center"/>
    </xf>
    <xf numFmtId="0" fontId="6" fillId="0" borderId="3" xfId="0" quotePrefix="1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 wrapText="1"/>
    </xf>
    <xf numFmtId="0" fontId="15" fillId="0" borderId="0" xfId="0" applyFont="1"/>
    <xf numFmtId="0" fontId="0" fillId="0" borderId="3" xfId="0" applyBorder="1"/>
    <xf numFmtId="0" fontId="9" fillId="2" borderId="3" xfId="0" quotePrefix="1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 indent="1"/>
    </xf>
    <xf numFmtId="0" fontId="10" fillId="2" borderId="3" xfId="0" applyFont="1" applyFill="1" applyBorder="1" applyAlignment="1">
      <alignment horizontal="left" vertical="center" indent="1"/>
    </xf>
    <xf numFmtId="0" fontId="10" fillId="2" borderId="3" xfId="0" quotePrefix="1" applyFont="1" applyFill="1" applyBorder="1" applyAlignment="1">
      <alignment horizontal="left" vertical="center" wrapText="1" indent="1"/>
    </xf>
    <xf numFmtId="0" fontId="1" fillId="0" borderId="0" xfId="0" applyFont="1"/>
    <xf numFmtId="0" fontId="9" fillId="3" borderId="2" xfId="0" applyFont="1" applyFill="1" applyBorder="1" applyAlignment="1">
      <alignment vertical="center"/>
    </xf>
    <xf numFmtId="0" fontId="0" fillId="3" borderId="0" xfId="0" applyFill="1"/>
    <xf numFmtId="0" fontId="6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/>
    <xf numFmtId="0" fontId="3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wrapText="1"/>
    </xf>
    <xf numFmtId="0" fontId="1" fillId="2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/>
    <xf numFmtId="0" fontId="7" fillId="2" borderId="0" xfId="0" quotePrefix="1" applyFont="1" applyFill="1" applyAlignment="1">
      <alignment horizontal="left" wrapText="1"/>
    </xf>
    <xf numFmtId="0" fontId="8" fillId="2" borderId="0" xfId="0" applyFont="1" applyFill="1" applyAlignment="1">
      <alignment wrapText="1"/>
    </xf>
    <xf numFmtId="3" fontId="5" fillId="2" borderId="0" xfId="0" applyNumberFormat="1" applyFont="1" applyFill="1" applyAlignment="1">
      <alignment horizontal="right"/>
    </xf>
    <xf numFmtId="0" fontId="9" fillId="0" borderId="3" xfId="1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3" xfId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0" fontId="19" fillId="2" borderId="3" xfId="0" applyFont="1" applyFill="1" applyBorder="1" applyAlignment="1">
      <alignment horizontal="left" vertical="center"/>
    </xf>
    <xf numFmtId="0" fontId="19" fillId="2" borderId="3" xfId="0" quotePrefix="1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 wrapText="1"/>
    </xf>
    <xf numFmtId="4" fontId="20" fillId="0" borderId="3" xfId="0" applyNumberFormat="1" applyFont="1" applyBorder="1" applyAlignment="1">
      <alignment horizontal="right" vertical="center"/>
    </xf>
    <xf numFmtId="4" fontId="17" fillId="2" borderId="3" xfId="0" applyNumberFormat="1" applyFont="1" applyFill="1" applyBorder="1" applyAlignment="1">
      <alignment horizontal="right" vertical="center"/>
    </xf>
    <xf numFmtId="0" fontId="22" fillId="2" borderId="3" xfId="0" quotePrefix="1" applyFont="1" applyFill="1" applyBorder="1" applyAlignment="1">
      <alignment horizontal="left" vertical="center"/>
    </xf>
    <xf numFmtId="164" fontId="20" fillId="0" borderId="3" xfId="0" applyNumberFormat="1" applyFont="1" applyBorder="1" applyAlignment="1">
      <alignment horizontal="right" vertical="center"/>
    </xf>
    <xf numFmtId="164" fontId="21" fillId="0" borderId="3" xfId="0" applyNumberFormat="1" applyFont="1" applyBorder="1" applyAlignment="1">
      <alignment horizontal="right" vertical="center"/>
    </xf>
    <xf numFmtId="164" fontId="23" fillId="0" borderId="3" xfId="0" applyNumberFormat="1" applyFont="1" applyBorder="1" applyAlignment="1">
      <alignment horizontal="right" vertical="center"/>
    </xf>
    <xf numFmtId="164" fontId="20" fillId="0" borderId="3" xfId="0" applyNumberFormat="1" applyFont="1" applyBorder="1" applyAlignment="1">
      <alignment vertical="center"/>
    </xf>
    <xf numFmtId="3" fontId="10" fillId="2" borderId="3" xfId="0" quotePrefix="1" applyNumberFormat="1" applyFont="1" applyFill="1" applyBorder="1" applyAlignment="1">
      <alignment horizontal="right" vertical="center" wrapText="1"/>
    </xf>
    <xf numFmtId="3" fontId="3" fillId="2" borderId="3" xfId="0" applyNumberFormat="1" applyFont="1" applyFill="1" applyBorder="1" applyAlignment="1">
      <alignment horizontal="right" vertical="center"/>
    </xf>
    <xf numFmtId="3" fontId="6" fillId="2" borderId="3" xfId="0" applyNumberFormat="1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left" vertical="center" wrapText="1"/>
    </xf>
    <xf numFmtId="0" fontId="24" fillId="4" borderId="4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 wrapText="1"/>
    </xf>
    <xf numFmtId="4" fontId="3" fillId="6" borderId="3" xfId="0" applyNumberFormat="1" applyFont="1" applyFill="1" applyBorder="1" applyAlignment="1">
      <alignment horizontal="right" vertical="center"/>
    </xf>
    <xf numFmtId="4" fontId="3" fillId="7" borderId="3" xfId="0" applyNumberFormat="1" applyFont="1" applyFill="1" applyBorder="1" applyAlignment="1">
      <alignment horizontal="right" vertical="center"/>
    </xf>
    <xf numFmtId="4" fontId="3" fillId="0" borderId="3" xfId="0" applyNumberFormat="1" applyFont="1" applyBorder="1" applyAlignment="1">
      <alignment horizontal="right" vertical="center"/>
    </xf>
    <xf numFmtId="4" fontId="3" fillId="6" borderId="4" xfId="0" applyNumberFormat="1" applyFont="1" applyFill="1" applyBorder="1" applyAlignment="1">
      <alignment horizontal="right" vertical="center"/>
    </xf>
    <xf numFmtId="4" fontId="3" fillId="7" borderId="4" xfId="0" applyNumberFormat="1" applyFont="1" applyFill="1" applyBorder="1" applyAlignment="1">
      <alignment horizontal="right" vertical="center"/>
    </xf>
    <xf numFmtId="4" fontId="3" fillId="2" borderId="4" xfId="0" applyNumberFormat="1" applyFont="1" applyFill="1" applyBorder="1" applyAlignment="1">
      <alignment horizontal="right" vertical="center"/>
    </xf>
    <xf numFmtId="4" fontId="9" fillId="7" borderId="4" xfId="0" applyNumberFormat="1" applyFont="1" applyFill="1" applyBorder="1" applyAlignment="1">
      <alignment horizontal="right" vertical="center"/>
    </xf>
    <xf numFmtId="4" fontId="6" fillId="4" borderId="3" xfId="0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left" vertical="center" wrapText="1"/>
    </xf>
    <xf numFmtId="3" fontId="6" fillId="2" borderId="4" xfId="0" applyNumberFormat="1" applyFont="1" applyFill="1" applyBorder="1" applyAlignment="1">
      <alignment horizontal="left" vertical="center"/>
    </xf>
    <xf numFmtId="3" fontId="6" fillId="2" borderId="3" xfId="0" applyNumberFormat="1" applyFont="1" applyFill="1" applyBorder="1" applyAlignment="1">
      <alignment horizontal="left" vertical="center"/>
    </xf>
    <xf numFmtId="0" fontId="6" fillId="8" borderId="4" xfId="0" applyFont="1" applyFill="1" applyBorder="1" applyAlignment="1">
      <alignment horizontal="left" vertical="center" wrapText="1"/>
    </xf>
    <xf numFmtId="4" fontId="6" fillId="3" borderId="3" xfId="0" applyNumberFormat="1" applyFont="1" applyFill="1" applyBorder="1" applyAlignment="1">
      <alignment horizontal="right" vertical="center"/>
    </xf>
    <xf numFmtId="3" fontId="6" fillId="3" borderId="3" xfId="0" applyNumberFormat="1" applyFont="1" applyFill="1" applyBorder="1" applyAlignment="1">
      <alignment horizontal="right" vertical="center"/>
    </xf>
    <xf numFmtId="4" fontId="6" fillId="0" borderId="3" xfId="0" applyNumberFormat="1" applyFont="1" applyBorder="1" applyAlignment="1">
      <alignment horizontal="right" vertical="center"/>
    </xf>
    <xf numFmtId="164" fontId="6" fillId="3" borderId="3" xfId="0" applyNumberFormat="1" applyFont="1" applyFill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 vertical="center"/>
    </xf>
    <xf numFmtId="4" fontId="3" fillId="0" borderId="4" xfId="0" applyNumberFormat="1" applyFont="1" applyBorder="1" applyAlignment="1">
      <alignment horizontal="right" vertical="center"/>
    </xf>
    <xf numFmtId="3" fontId="17" fillId="2" borderId="3" xfId="0" applyNumberFormat="1" applyFont="1" applyFill="1" applyBorder="1" applyAlignment="1">
      <alignment horizontal="right" vertical="center"/>
    </xf>
    <xf numFmtId="3" fontId="20" fillId="0" borderId="3" xfId="0" applyNumberFormat="1" applyFont="1" applyBorder="1" applyAlignment="1">
      <alignment vertical="center"/>
    </xf>
    <xf numFmtId="0" fontId="6" fillId="5" borderId="4" xfId="0" applyFont="1" applyFill="1" applyBorder="1" applyAlignment="1">
      <alignment horizontal="left" vertical="center" wrapText="1"/>
    </xf>
    <xf numFmtId="4" fontId="6" fillId="5" borderId="3" xfId="0" applyNumberFormat="1" applyFont="1" applyFill="1" applyBorder="1" applyAlignment="1">
      <alignment horizontal="right" vertical="center"/>
    </xf>
    <xf numFmtId="4" fontId="6" fillId="5" borderId="4" xfId="0" applyNumberFormat="1" applyFont="1" applyFill="1" applyBorder="1" applyAlignment="1">
      <alignment horizontal="right" vertical="center"/>
    </xf>
    <xf numFmtId="4" fontId="6" fillId="8" borderId="4" xfId="0" applyNumberFormat="1" applyFont="1" applyFill="1" applyBorder="1" applyAlignment="1">
      <alignment horizontal="center" vertical="center"/>
    </xf>
    <xf numFmtId="3" fontId="6" fillId="0" borderId="3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25" fillId="2" borderId="3" xfId="0" quotePrefix="1" applyFont="1" applyFill="1" applyBorder="1" applyAlignment="1">
      <alignment horizontal="left" vertical="center"/>
    </xf>
    <xf numFmtId="0" fontId="11" fillId="0" borderId="3" xfId="1" applyFont="1" applyBorder="1" applyAlignment="1">
      <alignment horizontal="left" vertical="center" wrapText="1"/>
    </xf>
    <xf numFmtId="0" fontId="6" fillId="0" borderId="3" xfId="2" applyFont="1" applyBorder="1" applyAlignment="1">
      <alignment horizontal="left" wrapText="1"/>
    </xf>
    <xf numFmtId="164" fontId="6" fillId="8" borderId="3" xfId="0" applyNumberFormat="1" applyFont="1" applyFill="1" applyBorder="1" applyAlignment="1">
      <alignment horizontal="right" vertical="center"/>
    </xf>
    <xf numFmtId="164" fontId="6" fillId="4" borderId="3" xfId="0" applyNumberFormat="1" applyFont="1" applyFill="1" applyBorder="1" applyAlignment="1">
      <alignment horizontal="right" vertical="center"/>
    </xf>
    <xf numFmtId="164" fontId="6" fillId="5" borderId="3" xfId="0" applyNumberFormat="1" applyFont="1" applyFill="1" applyBorder="1" applyAlignment="1">
      <alignment horizontal="right" vertical="center"/>
    </xf>
    <xf numFmtId="164" fontId="3" fillId="6" borderId="3" xfId="0" applyNumberFormat="1" applyFont="1" applyFill="1" applyBorder="1" applyAlignment="1">
      <alignment horizontal="right" vertical="center"/>
    </xf>
    <xf numFmtId="164" fontId="3" fillId="7" borderId="3" xfId="0" applyNumberFormat="1" applyFont="1" applyFill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right" vertical="center"/>
    </xf>
    <xf numFmtId="164" fontId="3" fillId="6" borderId="4" xfId="0" applyNumberFormat="1" applyFont="1" applyFill="1" applyBorder="1" applyAlignment="1">
      <alignment horizontal="right" vertical="center"/>
    </xf>
    <xf numFmtId="164" fontId="3" fillId="7" borderId="4" xfId="0" applyNumberFormat="1" applyFont="1" applyFill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6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7" fillId="2" borderId="5" xfId="0" applyFont="1" applyFill="1" applyBorder="1" applyAlignment="1">
      <alignment horizontal="left" wrapText="1"/>
    </xf>
    <xf numFmtId="0" fontId="2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3" borderId="1" xfId="0" quotePrefix="1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vertical="center" wrapText="1"/>
    </xf>
    <xf numFmtId="0" fontId="16" fillId="2" borderId="0" xfId="0" applyFont="1" applyFill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/>
    </xf>
    <xf numFmtId="0" fontId="9" fillId="0" borderId="2" xfId="0" applyFont="1" applyBorder="1" applyAlignment="1">
      <alignment vertical="center"/>
    </xf>
    <xf numFmtId="0" fontId="14" fillId="0" borderId="3" xfId="0" quotePrefix="1" applyFont="1" applyBorder="1" applyAlignment="1">
      <alignment horizontal="center" wrapText="1"/>
    </xf>
    <xf numFmtId="0" fontId="14" fillId="0" borderId="1" xfId="0" quotePrefix="1" applyFont="1" applyBorder="1" applyAlignment="1">
      <alignment horizontal="center" wrapText="1"/>
    </xf>
    <xf numFmtId="0" fontId="11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left" vertical="center" wrapText="1"/>
    </xf>
    <xf numFmtId="0" fontId="11" fillId="9" borderId="2" xfId="0" applyFont="1" applyFill="1" applyBorder="1" applyAlignment="1">
      <alignment horizontal="left" vertical="center" wrapText="1"/>
    </xf>
    <xf numFmtId="0" fontId="11" fillId="9" borderId="4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left" vertical="center" wrapText="1"/>
    </xf>
    <xf numFmtId="0" fontId="24" fillId="4" borderId="2" xfId="0" applyFont="1" applyFill="1" applyBorder="1" applyAlignment="1">
      <alignment horizontal="left" vertical="center" wrapText="1"/>
    </xf>
    <xf numFmtId="0" fontId="24" fillId="4" borderId="4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6" fillId="8" borderId="1" xfId="0" applyFont="1" applyFill="1" applyBorder="1" applyAlignment="1">
      <alignment horizontal="left" vertical="center" wrapText="1"/>
    </xf>
    <xf numFmtId="0" fontId="6" fillId="8" borderId="2" xfId="0" applyFont="1" applyFill="1" applyBorder="1" applyAlignment="1">
      <alignment horizontal="left" vertical="center" wrapText="1"/>
    </xf>
    <xf numFmtId="0" fontId="6" fillId="8" borderId="4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4">
    <cellStyle name="Normalno" xfId="0" builtinId="0"/>
    <cellStyle name="Obično_List4" xfId="3" xr:uid="{8D180735-FE9E-4159-86EE-32973AE2D537}"/>
    <cellStyle name="Obično_List7" xfId="1" xr:uid="{739738E5-231A-4994-B431-F59C397011DE}"/>
    <cellStyle name="Obično_List8" xfId="2" xr:uid="{97229F51-D72C-4CDE-921C-D6270987FE34}"/>
  </cellStyles>
  <dxfs count="0"/>
  <tableStyles count="0" defaultTableStyle="TableStyleMedium2" defaultPivotStyle="PivotStyleLight16"/>
  <colors>
    <mruColors>
      <color rgb="FFC198E0"/>
      <color rgb="FFB17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49"/>
  <sheetViews>
    <sheetView tabSelected="1" workbookViewId="0">
      <selection activeCell="B5" sqref="B5:K5"/>
    </sheetView>
  </sheetViews>
  <sheetFormatPr defaultRowHeight="15" x14ac:dyDescent="0.25"/>
  <cols>
    <col min="6" max="6" width="25.28515625" customWidth="1"/>
    <col min="7" max="9" width="22.7109375" customWidth="1"/>
    <col min="10" max="11" width="15.7109375" customWidth="1"/>
  </cols>
  <sheetData>
    <row r="1" spans="1:11" ht="17.25" x14ac:dyDescent="0.3">
      <c r="A1" s="127" t="s">
        <v>212</v>
      </c>
      <c r="B1" s="127"/>
      <c r="C1" s="127"/>
      <c r="D1" s="127"/>
      <c r="E1" s="127"/>
      <c r="F1" s="127"/>
      <c r="G1" s="127"/>
      <c r="H1" s="127"/>
    </row>
    <row r="2" spans="1:11" ht="15.75" x14ac:dyDescent="0.25">
      <c r="A2" s="128" t="s">
        <v>213</v>
      </c>
      <c r="B2" s="128"/>
      <c r="C2" s="128"/>
      <c r="D2" s="128"/>
      <c r="E2" s="128"/>
      <c r="F2" s="128"/>
      <c r="G2" s="128"/>
      <c r="H2" s="128"/>
    </row>
    <row r="3" spans="1:11" ht="15.75" x14ac:dyDescent="0.25">
      <c r="A3" s="128" t="s">
        <v>214</v>
      </c>
      <c r="B3" s="128"/>
      <c r="C3" s="128"/>
      <c r="D3" s="128"/>
      <c r="E3" s="128"/>
      <c r="F3" s="128"/>
      <c r="G3" s="128"/>
      <c r="H3" s="128"/>
    </row>
    <row r="4" spans="1:11" ht="15.75" x14ac:dyDescent="0.25">
      <c r="A4" s="119" t="s">
        <v>208</v>
      </c>
      <c r="B4" s="119"/>
      <c r="C4" s="119"/>
      <c r="D4" s="119"/>
      <c r="E4" s="119"/>
      <c r="F4" s="119"/>
      <c r="G4" s="119"/>
      <c r="H4" s="119"/>
    </row>
    <row r="5" spans="1:11" ht="45" customHeight="1" x14ac:dyDescent="0.25">
      <c r="B5" s="138" t="s">
        <v>72</v>
      </c>
      <c r="C5" s="138"/>
      <c r="D5" s="138"/>
      <c r="E5" s="138"/>
      <c r="F5" s="138"/>
      <c r="G5" s="138"/>
      <c r="H5" s="138"/>
      <c r="I5" s="138"/>
      <c r="J5" s="138"/>
      <c r="K5" s="138"/>
    </row>
    <row r="6" spans="1:11" ht="15.75" customHeight="1" x14ac:dyDescent="0.25">
      <c r="B6" s="138" t="s">
        <v>13</v>
      </c>
      <c r="C6" s="138"/>
      <c r="D6" s="138"/>
      <c r="E6" s="138"/>
      <c r="F6" s="138"/>
      <c r="G6" s="138"/>
      <c r="H6" s="138"/>
      <c r="I6" s="138"/>
      <c r="J6" s="138"/>
      <c r="K6" s="138"/>
    </row>
    <row r="7" spans="1:11" ht="6.75" customHeight="1" x14ac:dyDescent="0.25">
      <c r="B7" s="131"/>
      <c r="C7" s="131"/>
      <c r="D7" s="131"/>
      <c r="E7" s="37"/>
      <c r="F7" s="37"/>
      <c r="G7" s="37"/>
      <c r="H7" s="37"/>
      <c r="I7" s="39"/>
      <c r="J7" s="39"/>
      <c r="K7" s="38"/>
    </row>
    <row r="8" spans="1:11" ht="18" customHeight="1" x14ac:dyDescent="0.25">
      <c r="B8" s="138" t="s">
        <v>60</v>
      </c>
      <c r="C8" s="138"/>
      <c r="D8" s="138"/>
      <c r="E8" s="138"/>
      <c r="F8" s="138"/>
      <c r="G8" s="138"/>
      <c r="H8" s="138"/>
      <c r="I8" s="138"/>
      <c r="J8" s="138"/>
      <c r="K8" s="138"/>
    </row>
    <row r="9" spans="1:11" ht="18" customHeight="1" x14ac:dyDescent="0.25">
      <c r="B9" s="40"/>
      <c r="C9" s="41"/>
      <c r="D9" s="41"/>
      <c r="E9" s="41"/>
      <c r="F9" s="41"/>
      <c r="G9" s="41"/>
      <c r="H9" s="41"/>
      <c r="I9" s="41"/>
      <c r="J9" s="41"/>
      <c r="K9" s="38"/>
    </row>
    <row r="10" spans="1:11" x14ac:dyDescent="0.25">
      <c r="B10" s="126" t="s">
        <v>61</v>
      </c>
      <c r="C10" s="126"/>
      <c r="D10" s="126"/>
      <c r="E10" s="126"/>
      <c r="F10" s="126"/>
      <c r="G10" s="42"/>
      <c r="H10" s="42"/>
      <c r="I10" s="42"/>
      <c r="J10" s="43"/>
      <c r="K10" s="38"/>
    </row>
    <row r="11" spans="1:11" ht="38.25" x14ac:dyDescent="0.25">
      <c r="B11" s="132" t="s">
        <v>8</v>
      </c>
      <c r="C11" s="133"/>
      <c r="D11" s="133"/>
      <c r="E11" s="133"/>
      <c r="F11" s="134"/>
      <c r="G11" s="20" t="s">
        <v>170</v>
      </c>
      <c r="H11" s="105" t="s">
        <v>204</v>
      </c>
      <c r="I11" s="20" t="s">
        <v>168</v>
      </c>
      <c r="J11" s="1" t="s">
        <v>18</v>
      </c>
      <c r="K11" s="1" t="s">
        <v>18</v>
      </c>
    </row>
    <row r="12" spans="1:11" s="23" customFormat="1" ht="11.25" x14ac:dyDescent="0.2">
      <c r="B12" s="142">
        <v>1</v>
      </c>
      <c r="C12" s="142"/>
      <c r="D12" s="142"/>
      <c r="E12" s="142"/>
      <c r="F12" s="143"/>
      <c r="G12" s="22">
        <v>2</v>
      </c>
      <c r="H12" s="21">
        <v>3</v>
      </c>
      <c r="I12" s="21">
        <v>4</v>
      </c>
      <c r="J12" s="21" t="s">
        <v>160</v>
      </c>
      <c r="K12" s="21" t="s">
        <v>161</v>
      </c>
    </row>
    <row r="13" spans="1:11" x14ac:dyDescent="0.25">
      <c r="B13" s="144" t="s">
        <v>0</v>
      </c>
      <c r="C13" s="130"/>
      <c r="D13" s="130"/>
      <c r="E13" s="130"/>
      <c r="F13" s="145"/>
      <c r="G13" s="92">
        <f>G14+G15</f>
        <v>28043105.690000001</v>
      </c>
      <c r="H13" s="92">
        <f>H14+H15</f>
        <v>34500550.869999997</v>
      </c>
      <c r="I13" s="92">
        <f>I14+I15</f>
        <v>33446639.82</v>
      </c>
      <c r="J13" s="95">
        <f t="shared" ref="J13:J19" si="0">I13/G13*100</f>
        <v>119.26867227094205</v>
      </c>
      <c r="K13" s="95">
        <f t="shared" ref="K13:K19" si="1">I13/H13*100</f>
        <v>96.945234138517975</v>
      </c>
    </row>
    <row r="14" spans="1:11" x14ac:dyDescent="0.25">
      <c r="B14" s="123" t="s">
        <v>53</v>
      </c>
      <c r="C14" s="137"/>
      <c r="D14" s="137"/>
      <c r="E14" s="137"/>
      <c r="F14" s="141"/>
      <c r="G14" s="94">
        <v>28025761.800000001</v>
      </c>
      <c r="H14" s="94">
        <v>34496550.869999997</v>
      </c>
      <c r="I14" s="94">
        <v>33442585.02</v>
      </c>
      <c r="J14" s="96">
        <f t="shared" si="0"/>
        <v>119.32801419870771</v>
      </c>
      <c r="K14" s="96">
        <f t="shared" si="1"/>
        <v>96.944721070892399</v>
      </c>
    </row>
    <row r="15" spans="1:11" x14ac:dyDescent="0.25">
      <c r="B15" s="140" t="s">
        <v>58</v>
      </c>
      <c r="C15" s="141"/>
      <c r="D15" s="141"/>
      <c r="E15" s="141"/>
      <c r="F15" s="141"/>
      <c r="G15" s="94">
        <v>17343.89</v>
      </c>
      <c r="H15" s="94">
        <v>4000</v>
      </c>
      <c r="I15" s="94">
        <v>4054.8</v>
      </c>
      <c r="J15" s="96">
        <f t="shared" si="0"/>
        <v>23.378838311359218</v>
      </c>
      <c r="K15" s="96">
        <f t="shared" si="1"/>
        <v>101.37</v>
      </c>
    </row>
    <row r="16" spans="1:11" x14ac:dyDescent="0.25">
      <c r="B16" s="16" t="s">
        <v>1</v>
      </c>
      <c r="C16" s="30"/>
      <c r="D16" s="30"/>
      <c r="E16" s="30"/>
      <c r="F16" s="30"/>
      <c r="G16" s="92">
        <f>G17+G18</f>
        <v>29261161.850000001</v>
      </c>
      <c r="H16" s="92">
        <f>H17+H18</f>
        <v>34370550.870000005</v>
      </c>
      <c r="I16" s="92">
        <f>I17+I18</f>
        <v>34168763.289999999</v>
      </c>
      <c r="J16" s="95">
        <f t="shared" si="0"/>
        <v>116.77172446247208</v>
      </c>
      <c r="K16" s="95">
        <f t="shared" si="1"/>
        <v>99.412905598274435</v>
      </c>
    </row>
    <row r="17" spans="1:42" x14ac:dyDescent="0.25">
      <c r="B17" s="139" t="s">
        <v>54</v>
      </c>
      <c r="C17" s="137"/>
      <c r="D17" s="137"/>
      <c r="E17" s="137"/>
      <c r="F17" s="137"/>
      <c r="G17" s="94">
        <v>28589116.5</v>
      </c>
      <c r="H17" s="94">
        <v>32704308.780000001</v>
      </c>
      <c r="I17" s="94">
        <v>32403908.559999999</v>
      </c>
      <c r="J17" s="96">
        <f t="shared" si="0"/>
        <v>113.34351154223322</v>
      </c>
      <c r="K17" s="96">
        <f t="shared" si="1"/>
        <v>99.081465925420474</v>
      </c>
    </row>
    <row r="18" spans="1:42" x14ac:dyDescent="0.25">
      <c r="B18" s="140" t="s">
        <v>55</v>
      </c>
      <c r="C18" s="141"/>
      <c r="D18" s="141"/>
      <c r="E18" s="141"/>
      <c r="F18" s="141"/>
      <c r="G18" s="94">
        <v>672045.35</v>
      </c>
      <c r="H18" s="94">
        <v>1666242.09</v>
      </c>
      <c r="I18" s="94">
        <v>1764854.73</v>
      </c>
      <c r="J18" s="96">
        <f t="shared" si="0"/>
        <v>262.60946973295779</v>
      </c>
      <c r="K18" s="96">
        <f t="shared" si="1"/>
        <v>105.91826605460435</v>
      </c>
    </row>
    <row r="19" spans="1:42" x14ac:dyDescent="0.25">
      <c r="B19" s="129" t="s">
        <v>62</v>
      </c>
      <c r="C19" s="130"/>
      <c r="D19" s="130"/>
      <c r="E19" s="130"/>
      <c r="F19" s="130"/>
      <c r="G19" s="92">
        <f>G13-G16</f>
        <v>-1218056.1600000001</v>
      </c>
      <c r="H19" s="92">
        <f>H13-H16</f>
        <v>129999.99999999255</v>
      </c>
      <c r="I19" s="92">
        <f>I13-I16</f>
        <v>-722123.46999999881</v>
      </c>
      <c r="J19" s="95">
        <f t="shared" si="0"/>
        <v>59.284907684387775</v>
      </c>
      <c r="K19" s="95">
        <f t="shared" si="1"/>
        <v>-555.47959230772324</v>
      </c>
    </row>
    <row r="20" spans="1:42" ht="18" x14ac:dyDescent="0.25">
      <c r="B20" s="37"/>
      <c r="C20" s="44"/>
      <c r="D20" s="44"/>
      <c r="E20" s="44"/>
      <c r="F20" s="44"/>
      <c r="G20" s="44"/>
      <c r="H20" s="44"/>
      <c r="I20" s="45"/>
      <c r="J20" s="45"/>
      <c r="K20" s="45"/>
    </row>
    <row r="21" spans="1:42" ht="18" customHeight="1" x14ac:dyDescent="0.25">
      <c r="B21" s="126" t="s">
        <v>63</v>
      </c>
      <c r="C21" s="126"/>
      <c r="D21" s="126"/>
      <c r="E21" s="126"/>
      <c r="F21" s="126"/>
      <c r="G21" s="44"/>
      <c r="H21" s="44"/>
      <c r="I21" s="45"/>
      <c r="J21" s="45"/>
      <c r="K21" s="45"/>
    </row>
    <row r="22" spans="1:42" ht="38.25" x14ac:dyDescent="0.25">
      <c r="B22" s="132" t="s">
        <v>8</v>
      </c>
      <c r="C22" s="133"/>
      <c r="D22" s="133"/>
      <c r="E22" s="133"/>
      <c r="F22" s="134"/>
      <c r="G22" s="20" t="s">
        <v>170</v>
      </c>
      <c r="H22" s="105" t="s">
        <v>204</v>
      </c>
      <c r="I22" s="20" t="s">
        <v>168</v>
      </c>
      <c r="J22" s="1" t="s">
        <v>18</v>
      </c>
      <c r="K22" s="1" t="s">
        <v>18</v>
      </c>
    </row>
    <row r="23" spans="1:42" s="23" customFormat="1" x14ac:dyDescent="0.25">
      <c r="B23" s="135">
        <v>1</v>
      </c>
      <c r="C23" s="135"/>
      <c r="D23" s="135"/>
      <c r="E23" s="135"/>
      <c r="F23" s="136"/>
      <c r="G23" s="22">
        <v>2</v>
      </c>
      <c r="H23" s="21">
        <v>3</v>
      </c>
      <c r="I23" s="21">
        <v>4</v>
      </c>
      <c r="J23" s="21" t="s">
        <v>160</v>
      </c>
      <c r="K23" s="21" t="s">
        <v>161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42" ht="15.75" customHeight="1" x14ac:dyDescent="0.25">
      <c r="A24" s="23"/>
      <c r="B24" s="123" t="s">
        <v>56</v>
      </c>
      <c r="C24" s="124"/>
      <c r="D24" s="124"/>
      <c r="E24" s="124"/>
      <c r="F24" s="125"/>
      <c r="G24" s="104"/>
      <c r="H24" s="104"/>
      <c r="I24" s="104"/>
      <c r="J24" s="104"/>
      <c r="K24" s="104"/>
    </row>
    <row r="25" spans="1:42" x14ac:dyDescent="0.25">
      <c r="A25" s="23"/>
      <c r="B25" s="123" t="s">
        <v>57</v>
      </c>
      <c r="C25" s="137"/>
      <c r="D25" s="137"/>
      <c r="E25" s="137"/>
      <c r="F25" s="137"/>
      <c r="G25" s="104"/>
      <c r="H25" s="104"/>
      <c r="I25" s="104"/>
      <c r="J25" s="104"/>
      <c r="K25" s="104"/>
    </row>
    <row r="26" spans="1:42" s="31" customFormat="1" ht="15" customHeight="1" x14ac:dyDescent="0.25">
      <c r="A26" s="23"/>
      <c r="B26" s="120" t="s">
        <v>59</v>
      </c>
      <c r="C26" s="121"/>
      <c r="D26" s="121"/>
      <c r="E26" s="121"/>
      <c r="F26" s="122"/>
      <c r="G26" s="93"/>
      <c r="H26" s="93"/>
      <c r="I26" s="93"/>
      <c r="J26" s="93"/>
      <c r="K26" s="93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 ht="21" customHeight="1" x14ac:dyDescent="0.25">
      <c r="B27" s="46"/>
      <c r="C27" s="47"/>
      <c r="D27" s="47"/>
      <c r="E27" s="47"/>
      <c r="F27" s="47"/>
      <c r="G27" s="48"/>
      <c r="H27" s="48"/>
      <c r="I27" s="48"/>
      <c r="J27" s="48"/>
      <c r="K27" s="38"/>
    </row>
    <row r="28" spans="1:42" ht="15.75" customHeight="1" x14ac:dyDescent="0.25">
      <c r="B28" s="126" t="s">
        <v>207</v>
      </c>
      <c r="C28" s="126"/>
      <c r="D28" s="126"/>
      <c r="E28" s="126"/>
      <c r="F28" s="126"/>
      <c r="G28" s="126"/>
      <c r="H28" s="126"/>
      <c r="I28" s="126"/>
      <c r="J28" s="126"/>
      <c r="K28" s="126"/>
    </row>
    <row r="29" spans="1:42" ht="38.25" x14ac:dyDescent="0.25">
      <c r="B29" s="132" t="s">
        <v>8</v>
      </c>
      <c r="C29" s="133"/>
      <c r="D29" s="133"/>
      <c r="E29" s="133"/>
      <c r="F29" s="134"/>
      <c r="G29" s="20" t="s">
        <v>170</v>
      </c>
      <c r="H29" s="105" t="s">
        <v>204</v>
      </c>
      <c r="I29" s="20" t="s">
        <v>168</v>
      </c>
      <c r="J29" s="1" t="s">
        <v>18</v>
      </c>
      <c r="K29" s="1" t="s">
        <v>18</v>
      </c>
    </row>
    <row r="30" spans="1:42" x14ac:dyDescent="0.25">
      <c r="B30" s="135">
        <v>1</v>
      </c>
      <c r="C30" s="135"/>
      <c r="D30" s="135"/>
      <c r="E30" s="135"/>
      <c r="F30" s="136"/>
      <c r="G30" s="22">
        <v>2</v>
      </c>
      <c r="H30" s="21">
        <v>3</v>
      </c>
      <c r="I30" s="21">
        <v>4</v>
      </c>
      <c r="J30" s="21" t="s">
        <v>160</v>
      </c>
      <c r="K30" s="21" t="s">
        <v>161</v>
      </c>
    </row>
    <row r="31" spans="1:42" x14ac:dyDescent="0.25">
      <c r="B31" s="146" t="s">
        <v>206</v>
      </c>
      <c r="C31" s="147"/>
      <c r="D31" s="147"/>
      <c r="E31" s="147"/>
      <c r="F31" s="148"/>
      <c r="G31" s="104">
        <v>-15203973.550000001</v>
      </c>
      <c r="H31" s="104">
        <v>-16200000</v>
      </c>
      <c r="I31" s="104">
        <v>-15926097.02</v>
      </c>
      <c r="J31" s="104">
        <f>I31/G31*100</f>
        <v>104.74957068048832</v>
      </c>
      <c r="K31" s="104">
        <f>I31/H31*100</f>
        <v>98.309240864197534</v>
      </c>
    </row>
    <row r="32" spans="1:42" ht="27" customHeight="1" x14ac:dyDescent="0.25">
      <c r="B32" s="120" t="s">
        <v>205</v>
      </c>
      <c r="C32" s="121"/>
      <c r="D32" s="121"/>
      <c r="E32" s="121"/>
      <c r="F32" s="122"/>
      <c r="G32" s="104"/>
      <c r="H32" s="104">
        <v>-130000</v>
      </c>
      <c r="I32" s="104">
        <v>0</v>
      </c>
      <c r="J32" s="104"/>
      <c r="K32" s="104">
        <f>I32/H32*100</f>
        <v>0</v>
      </c>
    </row>
    <row r="33" spans="2:10" ht="15.75" x14ac:dyDescent="0.25">
      <c r="B33" s="13"/>
      <c r="C33" s="14"/>
      <c r="D33" s="14"/>
      <c r="E33" s="14"/>
      <c r="F33" s="14"/>
      <c r="G33" s="15"/>
      <c r="H33" s="15"/>
      <c r="I33" s="15"/>
      <c r="J33" s="15"/>
    </row>
    <row r="34" spans="2:10" ht="15.75" x14ac:dyDescent="0.25">
      <c r="B34" s="13"/>
      <c r="C34" s="14"/>
      <c r="D34" s="14"/>
      <c r="E34" s="14"/>
      <c r="F34" s="14"/>
      <c r="G34" s="15"/>
      <c r="H34" s="15"/>
      <c r="I34" s="15"/>
      <c r="J34" s="15"/>
    </row>
    <row r="35" spans="2:10" ht="15.75" x14ac:dyDescent="0.25">
      <c r="B35" s="13"/>
      <c r="C35" s="14"/>
      <c r="D35" s="14"/>
      <c r="E35" s="14"/>
      <c r="F35" s="14"/>
      <c r="G35" s="15"/>
      <c r="H35" s="15"/>
      <c r="I35" s="15"/>
      <c r="J35" s="15"/>
    </row>
    <row r="36" spans="2:10" ht="15.75" x14ac:dyDescent="0.25">
      <c r="B36" s="13"/>
      <c r="C36" s="14"/>
      <c r="D36" s="14"/>
      <c r="E36" s="14"/>
      <c r="F36" s="14"/>
      <c r="G36" s="15"/>
      <c r="H36" s="15"/>
      <c r="I36" s="15"/>
      <c r="J36" s="15"/>
    </row>
    <row r="37" spans="2:10" ht="15" customHeight="1" x14ac:dyDescent="0.25">
      <c r="B37" s="13"/>
      <c r="C37" s="14"/>
      <c r="D37" s="14"/>
      <c r="E37" s="14"/>
      <c r="F37" s="14"/>
      <c r="G37" s="15"/>
      <c r="H37" s="15"/>
      <c r="I37" s="15"/>
      <c r="J37" s="15"/>
    </row>
    <row r="38" spans="2:10" ht="15.75" x14ac:dyDescent="0.25">
      <c r="B38" s="13"/>
      <c r="C38" s="14"/>
      <c r="D38" s="14"/>
      <c r="E38" s="14"/>
      <c r="F38" s="14"/>
      <c r="G38" s="15"/>
      <c r="H38" s="15"/>
      <c r="I38" s="15"/>
      <c r="J38" s="15"/>
    </row>
    <row r="39" spans="2:10" ht="15" customHeight="1" x14ac:dyDescent="0.25">
      <c r="B39" s="13"/>
      <c r="C39" s="14"/>
      <c r="D39" s="14"/>
      <c r="E39" s="14"/>
      <c r="F39" s="14"/>
      <c r="G39" s="15"/>
      <c r="H39" s="15"/>
      <c r="I39" s="15"/>
      <c r="J39" s="15"/>
    </row>
    <row r="40" spans="2:10" ht="15.75" x14ac:dyDescent="0.25">
      <c r="B40" s="13"/>
      <c r="C40" s="14"/>
      <c r="D40" s="14"/>
      <c r="E40" s="14"/>
      <c r="F40" s="14"/>
      <c r="G40" s="15"/>
      <c r="H40" s="15"/>
      <c r="I40" s="15"/>
      <c r="J40" s="15"/>
    </row>
    <row r="41" spans="2:10" ht="15" customHeight="1" x14ac:dyDescent="0.25">
      <c r="B41" s="13"/>
      <c r="C41" s="14"/>
      <c r="D41" s="14"/>
      <c r="E41" s="14"/>
      <c r="F41" s="14"/>
      <c r="G41" s="15"/>
      <c r="H41" s="15"/>
      <c r="I41" s="15"/>
      <c r="J41" s="15"/>
    </row>
    <row r="42" spans="2:10" ht="15.75" x14ac:dyDescent="0.25">
      <c r="B42" s="13"/>
      <c r="C42" s="14"/>
      <c r="D42" s="14"/>
      <c r="E42" s="14"/>
      <c r="F42" s="14"/>
      <c r="G42" s="15"/>
      <c r="H42" s="15"/>
      <c r="I42" s="15"/>
      <c r="J42" s="15"/>
    </row>
    <row r="43" spans="2:10" ht="15.75" x14ac:dyDescent="0.25">
      <c r="B43" s="13"/>
      <c r="C43" s="14"/>
      <c r="D43" s="14"/>
      <c r="E43" s="14"/>
      <c r="F43" s="14"/>
      <c r="G43" s="15"/>
      <c r="H43" s="15"/>
      <c r="I43" s="15"/>
      <c r="J43" s="15"/>
    </row>
    <row r="44" spans="2:10" ht="15.75" x14ac:dyDescent="0.25">
      <c r="B44" s="13"/>
      <c r="C44" s="14"/>
      <c r="D44" s="14"/>
      <c r="E44" s="14"/>
      <c r="F44" s="14"/>
      <c r="G44" s="15"/>
      <c r="H44" s="15"/>
      <c r="I44" s="15"/>
      <c r="J44" s="15"/>
    </row>
    <row r="45" spans="2:10" ht="15.75" x14ac:dyDescent="0.25">
      <c r="B45" s="13"/>
      <c r="C45" s="14"/>
      <c r="D45" s="14"/>
      <c r="E45" s="14"/>
      <c r="F45" s="14"/>
      <c r="G45" s="15"/>
      <c r="H45" s="15"/>
      <c r="I45" s="15"/>
      <c r="J45" s="15"/>
    </row>
    <row r="46" spans="2:10" ht="15.75" x14ac:dyDescent="0.25">
      <c r="B46" s="13"/>
      <c r="C46" s="14"/>
      <c r="D46" s="14"/>
      <c r="E46" s="14"/>
      <c r="F46" s="14"/>
      <c r="G46" s="15"/>
      <c r="H46" s="15"/>
      <c r="I46" s="15"/>
      <c r="J46" s="15"/>
    </row>
    <row r="47" spans="2:10" ht="15.75" x14ac:dyDescent="0.25">
      <c r="B47" s="13"/>
      <c r="C47" s="14"/>
      <c r="D47" s="14"/>
      <c r="E47" s="14"/>
      <c r="F47" s="14"/>
      <c r="G47" s="15"/>
      <c r="H47" s="15"/>
      <c r="I47" s="15"/>
      <c r="J47" s="15"/>
    </row>
    <row r="48" spans="2:10" ht="15.75" x14ac:dyDescent="0.25">
      <c r="B48" s="13"/>
      <c r="C48" s="14"/>
      <c r="D48" s="14"/>
      <c r="E48" s="14"/>
      <c r="F48" s="14"/>
      <c r="G48" s="15"/>
      <c r="H48" s="15"/>
      <c r="I48" s="15"/>
      <c r="J48" s="15"/>
    </row>
    <row r="49" spans="2:10" ht="15.75" x14ac:dyDescent="0.25">
      <c r="B49" s="13"/>
      <c r="C49" s="14"/>
      <c r="D49" s="14"/>
      <c r="E49" s="14"/>
      <c r="F49" s="14"/>
      <c r="G49" s="15"/>
      <c r="H49" s="15"/>
      <c r="I49" s="15"/>
      <c r="J49" s="15"/>
    </row>
  </sheetData>
  <mergeCells count="28">
    <mergeCell ref="G28:K28"/>
    <mergeCell ref="B29:F29"/>
    <mergeCell ref="B30:F30"/>
    <mergeCell ref="B31:F31"/>
    <mergeCell ref="B32:F32"/>
    <mergeCell ref="B18:F18"/>
    <mergeCell ref="B12:F12"/>
    <mergeCell ref="B13:F13"/>
    <mergeCell ref="B14:F14"/>
    <mergeCell ref="B10:F10"/>
    <mergeCell ref="B11:F11"/>
    <mergeCell ref="B15:F15"/>
    <mergeCell ref="B26:F26"/>
    <mergeCell ref="B24:F24"/>
    <mergeCell ref="B21:F21"/>
    <mergeCell ref="B28:F28"/>
    <mergeCell ref="A1:H1"/>
    <mergeCell ref="A2:H2"/>
    <mergeCell ref="A3:H3"/>
    <mergeCell ref="B19:F19"/>
    <mergeCell ref="B7:D7"/>
    <mergeCell ref="B22:F22"/>
    <mergeCell ref="B23:F23"/>
    <mergeCell ref="B25:F25"/>
    <mergeCell ref="B5:K5"/>
    <mergeCell ref="B6:K6"/>
    <mergeCell ref="B8:K8"/>
    <mergeCell ref="B17:F17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126"/>
  <sheetViews>
    <sheetView workbookViewId="0">
      <selection activeCell="B2" sqref="B2:K2"/>
    </sheetView>
  </sheetViews>
  <sheetFormatPr defaultRowHeight="15" x14ac:dyDescent="0.25"/>
  <cols>
    <col min="2" max="2" width="7.42578125" bestFit="1" customWidth="1"/>
    <col min="3" max="3" width="8.42578125" bestFit="1" customWidth="1"/>
    <col min="4" max="4" width="5.42578125" bestFit="1" customWidth="1"/>
    <col min="5" max="5" width="5.42578125" customWidth="1"/>
    <col min="6" max="6" width="60.140625" bestFit="1" customWidth="1"/>
    <col min="7" max="7" width="21.7109375" customWidth="1"/>
    <col min="8" max="8" width="25.28515625" customWidth="1"/>
    <col min="9" max="9" width="21.42578125" customWidth="1"/>
    <col min="10" max="11" width="11.7109375" customWidth="1"/>
  </cols>
  <sheetData>
    <row r="1" spans="2:11" ht="18" customHeight="1" x14ac:dyDescent="0.25">
      <c r="B1" s="2"/>
      <c r="C1" s="2"/>
      <c r="D1" s="2"/>
      <c r="E1" s="2"/>
      <c r="F1" s="2"/>
      <c r="G1" s="2"/>
      <c r="H1" s="2"/>
      <c r="I1" s="2"/>
      <c r="J1" s="2"/>
    </row>
    <row r="2" spans="2:11" ht="15.75" customHeight="1" x14ac:dyDescent="0.25">
      <c r="B2" s="155" t="s">
        <v>13</v>
      </c>
      <c r="C2" s="155"/>
      <c r="D2" s="155"/>
      <c r="E2" s="155"/>
      <c r="F2" s="155"/>
      <c r="G2" s="155"/>
      <c r="H2" s="155"/>
      <c r="I2" s="155"/>
      <c r="J2" s="155"/>
      <c r="K2" s="155"/>
    </row>
    <row r="3" spans="2:11" ht="18" x14ac:dyDescent="0.25">
      <c r="B3" s="2"/>
      <c r="C3" s="2"/>
      <c r="D3" s="2"/>
      <c r="E3" s="2"/>
      <c r="F3" s="2"/>
      <c r="G3" s="2"/>
      <c r="H3" s="2"/>
      <c r="I3" s="3"/>
      <c r="J3" s="3"/>
    </row>
    <row r="4" spans="2:11" ht="18" customHeight="1" x14ac:dyDescent="0.25">
      <c r="B4" s="155" t="s">
        <v>64</v>
      </c>
      <c r="C4" s="155"/>
      <c r="D4" s="155"/>
      <c r="E4" s="155"/>
      <c r="F4" s="155"/>
      <c r="G4" s="155"/>
      <c r="H4" s="155"/>
      <c r="I4" s="155"/>
      <c r="J4" s="155"/>
      <c r="K4" s="155"/>
    </row>
    <row r="5" spans="2:11" ht="18" x14ac:dyDescent="0.25">
      <c r="B5" s="2"/>
      <c r="C5" s="2"/>
      <c r="D5" s="2"/>
      <c r="E5" s="2"/>
      <c r="F5" s="2"/>
      <c r="G5" s="2"/>
      <c r="H5" s="2"/>
      <c r="I5" s="3"/>
      <c r="J5" s="3"/>
    </row>
    <row r="6" spans="2:11" ht="15.75" customHeight="1" x14ac:dyDescent="0.25">
      <c r="B6" s="155" t="s">
        <v>19</v>
      </c>
      <c r="C6" s="155"/>
      <c r="D6" s="155"/>
      <c r="E6" s="155"/>
      <c r="F6" s="155"/>
      <c r="G6" s="155"/>
      <c r="H6" s="155"/>
      <c r="I6" s="155"/>
      <c r="J6" s="155"/>
      <c r="K6" s="155"/>
    </row>
    <row r="7" spans="2:11" ht="18" x14ac:dyDescent="0.25">
      <c r="B7" s="2"/>
      <c r="C7" s="2"/>
      <c r="D7" s="2"/>
      <c r="E7" s="2"/>
      <c r="F7" s="2"/>
      <c r="G7" s="2"/>
      <c r="H7" s="2"/>
      <c r="I7" s="3"/>
      <c r="J7" s="3"/>
    </row>
    <row r="8" spans="2:11" ht="38.25" x14ac:dyDescent="0.25">
      <c r="B8" s="149" t="s">
        <v>8</v>
      </c>
      <c r="C8" s="150"/>
      <c r="D8" s="150"/>
      <c r="E8" s="150"/>
      <c r="F8" s="151"/>
      <c r="G8" s="32" t="s">
        <v>163</v>
      </c>
      <c r="H8" s="32" t="s">
        <v>204</v>
      </c>
      <c r="I8" s="32" t="s">
        <v>162</v>
      </c>
      <c r="J8" s="32" t="s">
        <v>18</v>
      </c>
      <c r="K8" s="32" t="s">
        <v>52</v>
      </c>
    </row>
    <row r="9" spans="2:11" ht="12" customHeight="1" x14ac:dyDescent="0.25">
      <c r="B9" s="152">
        <v>1</v>
      </c>
      <c r="C9" s="153"/>
      <c r="D9" s="153"/>
      <c r="E9" s="153"/>
      <c r="F9" s="154"/>
      <c r="G9" s="33">
        <v>2</v>
      </c>
      <c r="H9" s="33">
        <v>3</v>
      </c>
      <c r="I9" s="33">
        <v>4</v>
      </c>
      <c r="J9" s="33" t="s">
        <v>160</v>
      </c>
      <c r="K9" s="33" t="s">
        <v>161</v>
      </c>
    </row>
    <row r="10" spans="2:11" ht="19.5" customHeight="1" x14ac:dyDescent="0.25">
      <c r="B10" s="6"/>
      <c r="C10" s="6"/>
      <c r="D10" s="6"/>
      <c r="E10" s="6"/>
      <c r="F10" s="57" t="s">
        <v>22</v>
      </c>
      <c r="G10" s="59">
        <f>G11+G43</f>
        <v>28043105.690000001</v>
      </c>
      <c r="H10" s="59">
        <f>H11+H43</f>
        <v>34500550.870000005</v>
      </c>
      <c r="I10" s="59">
        <f>I11+I43</f>
        <v>33446639.82</v>
      </c>
      <c r="J10" s="63">
        <f t="shared" ref="J10:J16" si="0">I10/G10*100</f>
        <v>119.26867227094205</v>
      </c>
      <c r="K10" s="63">
        <f t="shared" ref="K10:K32" si="1">I10/H10*100</f>
        <v>96.945234138517961</v>
      </c>
    </row>
    <row r="11" spans="2:11" ht="15.75" customHeight="1" x14ac:dyDescent="0.25">
      <c r="B11" s="57">
        <v>6</v>
      </c>
      <c r="C11" s="57"/>
      <c r="D11" s="57"/>
      <c r="E11" s="57"/>
      <c r="F11" s="57" t="s">
        <v>2</v>
      </c>
      <c r="G11" s="59">
        <f>G12+G20+G23+G26+G32+G38</f>
        <v>28025761.800000001</v>
      </c>
      <c r="H11" s="59">
        <f>H12+H20+H23+H26+H32+H38</f>
        <v>34496550.870000005</v>
      </c>
      <c r="I11" s="59">
        <f>I12+I20+I23+I26+I32+I38</f>
        <v>33442585.02</v>
      </c>
      <c r="J11" s="62">
        <f t="shared" si="0"/>
        <v>119.32801419870771</v>
      </c>
      <c r="K11" s="62">
        <f t="shared" si="1"/>
        <v>96.944721070892371</v>
      </c>
    </row>
    <row r="12" spans="2:11" x14ac:dyDescent="0.25">
      <c r="B12" s="6"/>
      <c r="C12" s="6">
        <v>63</v>
      </c>
      <c r="D12" s="6"/>
      <c r="E12" s="6"/>
      <c r="F12" s="6" t="s">
        <v>23</v>
      </c>
      <c r="G12" s="54">
        <f>G13+G15+G18</f>
        <v>5081179.8000000007</v>
      </c>
      <c r="H12" s="54">
        <v>3515000</v>
      </c>
      <c r="I12" s="54">
        <f>I13+I15+I18</f>
        <v>4529748.4799999995</v>
      </c>
      <c r="J12" s="62">
        <f t="shared" si="0"/>
        <v>89.147573167948096</v>
      </c>
      <c r="K12" s="62">
        <f t="shared" si="1"/>
        <v>128.86908904694167</v>
      </c>
    </row>
    <row r="13" spans="2:11" x14ac:dyDescent="0.25">
      <c r="B13" s="6"/>
      <c r="C13" s="10"/>
      <c r="D13" s="10">
        <v>634</v>
      </c>
      <c r="E13" s="10"/>
      <c r="F13" s="49" t="s">
        <v>73</v>
      </c>
      <c r="G13" s="53">
        <f>SUM(G14)</f>
        <v>310340.86</v>
      </c>
      <c r="H13" s="53"/>
      <c r="I13" s="53">
        <f>SUM(I14)</f>
        <v>2000418.13</v>
      </c>
      <c r="J13" s="61">
        <f t="shared" si="0"/>
        <v>644.58741591423052</v>
      </c>
      <c r="K13" s="61" t="s">
        <v>159</v>
      </c>
    </row>
    <row r="14" spans="2:11" x14ac:dyDescent="0.25">
      <c r="B14" s="7"/>
      <c r="C14" s="7"/>
      <c r="D14" s="7"/>
      <c r="E14" s="7">
        <v>6341</v>
      </c>
      <c r="F14" s="49" t="s">
        <v>74</v>
      </c>
      <c r="G14" s="53">
        <v>310340.86</v>
      </c>
      <c r="H14" s="53"/>
      <c r="I14" s="58">
        <v>2000418.13</v>
      </c>
      <c r="J14" s="61">
        <f t="shared" si="0"/>
        <v>644.58741591423052</v>
      </c>
      <c r="K14" s="61" t="s">
        <v>159</v>
      </c>
    </row>
    <row r="15" spans="2:11" x14ac:dyDescent="0.25">
      <c r="B15" s="7"/>
      <c r="C15" s="7"/>
      <c r="D15" s="8">
        <v>636</v>
      </c>
      <c r="E15" s="8"/>
      <c r="F15" s="49" t="s">
        <v>75</v>
      </c>
      <c r="G15" s="53">
        <f>SUM(G16+G17)</f>
        <v>4770838.9400000004</v>
      </c>
      <c r="H15" s="53"/>
      <c r="I15" s="53">
        <f>SUM(I16+I17)</f>
        <v>2399484.2999999998</v>
      </c>
      <c r="J15" s="61">
        <f t="shared" si="0"/>
        <v>50.294808317297743</v>
      </c>
      <c r="K15" s="61" t="s">
        <v>159</v>
      </c>
    </row>
    <row r="16" spans="2:11" ht="25.5" x14ac:dyDescent="0.25">
      <c r="B16" s="7"/>
      <c r="C16" s="7"/>
      <c r="D16" s="8"/>
      <c r="E16" s="8">
        <v>6361</v>
      </c>
      <c r="F16" s="49" t="s">
        <v>76</v>
      </c>
      <c r="G16" s="53">
        <v>4770838.9400000004</v>
      </c>
      <c r="H16" s="53"/>
      <c r="I16" s="58">
        <v>2187144.4</v>
      </c>
      <c r="J16" s="61">
        <f t="shared" si="0"/>
        <v>45.844020884092131</v>
      </c>
      <c r="K16" s="61" t="s">
        <v>159</v>
      </c>
    </row>
    <row r="17" spans="2:11" ht="25.5" x14ac:dyDescent="0.25">
      <c r="B17" s="7"/>
      <c r="C17" s="7"/>
      <c r="D17" s="8"/>
      <c r="E17" s="8">
        <v>6362</v>
      </c>
      <c r="F17" s="49" t="s">
        <v>77</v>
      </c>
      <c r="G17" s="53">
        <v>0</v>
      </c>
      <c r="H17" s="53"/>
      <c r="I17" s="53">
        <v>212339.9</v>
      </c>
      <c r="J17" s="61" t="s">
        <v>159</v>
      </c>
      <c r="K17" s="61" t="s">
        <v>159</v>
      </c>
    </row>
    <row r="18" spans="2:11" x14ac:dyDescent="0.25">
      <c r="B18" s="7"/>
      <c r="C18" s="7"/>
      <c r="D18" s="8">
        <v>638</v>
      </c>
      <c r="E18" s="8"/>
      <c r="F18" s="49" t="s">
        <v>78</v>
      </c>
      <c r="G18" s="53">
        <f>SUM(G19)</f>
        <v>0</v>
      </c>
      <c r="H18" s="53"/>
      <c r="I18" s="53">
        <f>SUM(I19)</f>
        <v>129846.05</v>
      </c>
      <c r="J18" s="61" t="s">
        <v>159</v>
      </c>
      <c r="K18" s="61" t="s">
        <v>159</v>
      </c>
    </row>
    <row r="19" spans="2:11" x14ac:dyDescent="0.25">
      <c r="B19" s="7"/>
      <c r="C19" s="7"/>
      <c r="D19" s="8"/>
      <c r="E19" s="8">
        <v>6382</v>
      </c>
      <c r="F19" s="49" t="s">
        <v>79</v>
      </c>
      <c r="G19" s="53">
        <v>0</v>
      </c>
      <c r="H19" s="53"/>
      <c r="I19" s="58">
        <v>129846.05</v>
      </c>
      <c r="J19" s="61" t="s">
        <v>159</v>
      </c>
      <c r="K19" s="61" t="s">
        <v>159</v>
      </c>
    </row>
    <row r="20" spans="2:11" x14ac:dyDescent="0.25">
      <c r="B20" s="7"/>
      <c r="C20" s="19">
        <v>64</v>
      </c>
      <c r="D20" s="106"/>
      <c r="E20" s="106"/>
      <c r="F20" s="107" t="s">
        <v>80</v>
      </c>
      <c r="G20" s="54">
        <f>G21</f>
        <v>10.34</v>
      </c>
      <c r="H20" s="54">
        <v>100</v>
      </c>
      <c r="I20" s="54">
        <f>I21</f>
        <v>9.9</v>
      </c>
      <c r="J20" s="62">
        <f t="shared" ref="J20:J38" si="2">I20/G20*100</f>
        <v>95.744680851063833</v>
      </c>
      <c r="K20" s="62">
        <f t="shared" si="1"/>
        <v>9.9</v>
      </c>
    </row>
    <row r="21" spans="2:11" x14ac:dyDescent="0.25">
      <c r="B21" s="7"/>
      <c r="C21" s="7"/>
      <c r="D21" s="8">
        <v>641</v>
      </c>
      <c r="E21" s="8"/>
      <c r="F21" s="49" t="s">
        <v>81</v>
      </c>
      <c r="G21" s="53">
        <f>SUM(G22)</f>
        <v>10.34</v>
      </c>
      <c r="H21" s="53"/>
      <c r="I21" s="53">
        <f>SUM(I22)</f>
        <v>9.9</v>
      </c>
      <c r="J21" s="61">
        <f t="shared" si="2"/>
        <v>95.744680851063833</v>
      </c>
      <c r="K21" s="61" t="s">
        <v>159</v>
      </c>
    </row>
    <row r="22" spans="2:11" x14ac:dyDescent="0.25">
      <c r="B22" s="7"/>
      <c r="C22" s="7"/>
      <c r="D22" s="8"/>
      <c r="E22" s="8">
        <v>6413</v>
      </c>
      <c r="F22" s="49" t="s">
        <v>82</v>
      </c>
      <c r="G22" s="53">
        <v>10.34</v>
      </c>
      <c r="H22" s="53"/>
      <c r="I22" s="58">
        <v>9.9</v>
      </c>
      <c r="J22" s="61">
        <f t="shared" si="2"/>
        <v>95.744680851063833</v>
      </c>
      <c r="K22" s="61" t="s">
        <v>159</v>
      </c>
    </row>
    <row r="23" spans="2:11" ht="25.5" x14ac:dyDescent="0.25">
      <c r="B23" s="7"/>
      <c r="C23" s="19">
        <v>65</v>
      </c>
      <c r="D23" s="106"/>
      <c r="E23" s="106"/>
      <c r="F23" s="107" t="s">
        <v>83</v>
      </c>
      <c r="G23" s="54">
        <f>G24</f>
        <v>1922091.32</v>
      </c>
      <c r="H23" s="54">
        <v>2360300</v>
      </c>
      <c r="I23" s="54">
        <f>I24</f>
        <v>2305384.75</v>
      </c>
      <c r="J23" s="62">
        <f t="shared" si="2"/>
        <v>119.94147863900659</v>
      </c>
      <c r="K23" s="62">
        <f t="shared" si="1"/>
        <v>97.673378384103714</v>
      </c>
    </row>
    <row r="24" spans="2:11" x14ac:dyDescent="0.25">
      <c r="B24" s="7"/>
      <c r="C24" s="7"/>
      <c r="D24" s="8">
        <v>652</v>
      </c>
      <c r="E24" s="8"/>
      <c r="F24" s="49" t="s">
        <v>84</v>
      </c>
      <c r="G24" s="53">
        <f>SUM(G25)</f>
        <v>1922091.32</v>
      </c>
      <c r="H24" s="53"/>
      <c r="I24" s="53">
        <f>SUM(I25)</f>
        <v>2305384.75</v>
      </c>
      <c r="J24" s="61">
        <f t="shared" si="2"/>
        <v>119.94147863900659</v>
      </c>
      <c r="K24" s="61" t="s">
        <v>159</v>
      </c>
    </row>
    <row r="25" spans="2:11" x14ac:dyDescent="0.25">
      <c r="B25" s="7"/>
      <c r="C25" s="7"/>
      <c r="D25" s="8"/>
      <c r="E25" s="8">
        <v>6526</v>
      </c>
      <c r="F25" s="49" t="s">
        <v>85</v>
      </c>
      <c r="G25" s="53">
        <v>1922091.32</v>
      </c>
      <c r="H25" s="53"/>
      <c r="I25" s="58">
        <v>2305384.75</v>
      </c>
      <c r="J25" s="61">
        <f t="shared" si="2"/>
        <v>119.94147863900659</v>
      </c>
      <c r="K25" s="61" t="s">
        <v>159</v>
      </c>
    </row>
    <row r="26" spans="2:11" ht="25.5" x14ac:dyDescent="0.25">
      <c r="B26" s="7"/>
      <c r="C26" s="19">
        <v>66</v>
      </c>
      <c r="D26" s="106"/>
      <c r="E26" s="106"/>
      <c r="F26" s="107" t="s">
        <v>86</v>
      </c>
      <c r="G26" s="54">
        <f>G27+G29</f>
        <v>324830.90999999997</v>
      </c>
      <c r="H26" s="54">
        <v>365000</v>
      </c>
      <c r="I26" s="54">
        <f>I27+I29</f>
        <v>261254.16999999998</v>
      </c>
      <c r="J26" s="62">
        <f t="shared" si="2"/>
        <v>80.427743160279917</v>
      </c>
      <c r="K26" s="62">
        <f t="shared" si="1"/>
        <v>71.57648493150684</v>
      </c>
    </row>
    <row r="27" spans="2:11" x14ac:dyDescent="0.25">
      <c r="B27" s="7"/>
      <c r="C27" s="19"/>
      <c r="D27" s="8">
        <v>661</v>
      </c>
      <c r="E27" s="8"/>
      <c r="F27" s="10" t="s">
        <v>24</v>
      </c>
      <c r="G27" s="53">
        <f>SUM(G28)</f>
        <v>183792.05</v>
      </c>
      <c r="H27" s="53"/>
      <c r="I27" s="53">
        <f>SUM(I28)</f>
        <v>206941.5</v>
      </c>
      <c r="J27" s="61">
        <f t="shared" si="2"/>
        <v>112.59545774694826</v>
      </c>
      <c r="K27" s="61" t="s">
        <v>159</v>
      </c>
    </row>
    <row r="28" spans="2:11" x14ac:dyDescent="0.25">
      <c r="B28" s="7"/>
      <c r="C28" s="19"/>
      <c r="D28" s="8"/>
      <c r="E28" s="8">
        <v>6615</v>
      </c>
      <c r="F28" s="49" t="s">
        <v>87</v>
      </c>
      <c r="G28" s="53">
        <v>183792.05</v>
      </c>
      <c r="H28" s="53"/>
      <c r="I28" s="58">
        <v>206941.5</v>
      </c>
      <c r="J28" s="61">
        <f t="shared" si="2"/>
        <v>112.59545774694826</v>
      </c>
      <c r="K28" s="61" t="s">
        <v>159</v>
      </c>
    </row>
    <row r="29" spans="2:11" ht="25.5" x14ac:dyDescent="0.25">
      <c r="B29" s="7"/>
      <c r="C29" s="19"/>
      <c r="D29" s="8">
        <v>663</v>
      </c>
      <c r="E29" s="8"/>
      <c r="F29" s="49" t="s">
        <v>88</v>
      </c>
      <c r="G29" s="53">
        <f>SUM(G30:G31)</f>
        <v>141038.85999999999</v>
      </c>
      <c r="H29" s="53"/>
      <c r="I29" s="53">
        <f>SUM(I30:I31)</f>
        <v>54312.67</v>
      </c>
      <c r="J29" s="61">
        <f t="shared" si="2"/>
        <v>38.509010920819982</v>
      </c>
      <c r="K29" s="61" t="s">
        <v>159</v>
      </c>
    </row>
    <row r="30" spans="2:11" x14ac:dyDescent="0.25">
      <c r="B30" s="7"/>
      <c r="C30" s="19"/>
      <c r="D30" s="8"/>
      <c r="E30" s="8">
        <v>6631</v>
      </c>
      <c r="F30" s="49" t="s">
        <v>89</v>
      </c>
      <c r="G30" s="53">
        <v>88295.66</v>
      </c>
      <c r="H30" s="53"/>
      <c r="I30" s="58">
        <v>49610.239999999998</v>
      </c>
      <c r="J30" s="61">
        <f t="shared" si="2"/>
        <v>56.186498860759407</v>
      </c>
      <c r="K30" s="61" t="s">
        <v>159</v>
      </c>
    </row>
    <row r="31" spans="2:11" x14ac:dyDescent="0.25">
      <c r="B31" s="7"/>
      <c r="C31" s="19"/>
      <c r="D31" s="8"/>
      <c r="E31" s="8">
        <v>6632</v>
      </c>
      <c r="F31" s="52" t="s">
        <v>90</v>
      </c>
      <c r="G31" s="53">
        <v>52743.199999999997</v>
      </c>
      <c r="H31" s="53"/>
      <c r="I31" s="58">
        <v>4702.43</v>
      </c>
      <c r="J31" s="61">
        <f t="shared" si="2"/>
        <v>8.9157085652747661</v>
      </c>
      <c r="K31" s="61" t="s">
        <v>159</v>
      </c>
    </row>
    <row r="32" spans="2:11" ht="25.5" x14ac:dyDescent="0.25">
      <c r="B32" s="7"/>
      <c r="C32" s="19">
        <v>67</v>
      </c>
      <c r="D32" s="106"/>
      <c r="E32" s="106"/>
      <c r="F32" s="107" t="s">
        <v>91</v>
      </c>
      <c r="G32" s="54">
        <f>G36+G33</f>
        <v>20690958.25</v>
      </c>
      <c r="H32" s="54">
        <v>28221150.870000001</v>
      </c>
      <c r="I32" s="54">
        <f>I36+I33</f>
        <v>26305440.439999998</v>
      </c>
      <c r="J32" s="62">
        <f t="shared" si="2"/>
        <v>127.13495490234241</v>
      </c>
      <c r="K32" s="62">
        <f t="shared" si="1"/>
        <v>93.211791968284103</v>
      </c>
    </row>
    <row r="33" spans="2:11" ht="25.5" x14ac:dyDescent="0.25">
      <c r="B33" s="7"/>
      <c r="C33" s="7"/>
      <c r="D33" s="8">
        <v>671</v>
      </c>
      <c r="E33" s="8"/>
      <c r="F33" s="49" t="s">
        <v>152</v>
      </c>
      <c r="G33" s="53">
        <f>SUM(G34:G35)</f>
        <v>1090333.23</v>
      </c>
      <c r="H33" s="53"/>
      <c r="I33" s="53">
        <f>SUM(I34:I35)</f>
        <v>1813665.9500000002</v>
      </c>
      <c r="J33" s="61">
        <f t="shared" si="2"/>
        <v>166.34051866877434</v>
      </c>
      <c r="K33" s="61" t="s">
        <v>159</v>
      </c>
    </row>
    <row r="34" spans="2:11" x14ac:dyDescent="0.25">
      <c r="B34" s="7"/>
      <c r="C34" s="7"/>
      <c r="D34" s="8"/>
      <c r="E34" s="8">
        <v>6711</v>
      </c>
      <c r="F34" s="49" t="s">
        <v>153</v>
      </c>
      <c r="G34" s="53">
        <v>485567.68</v>
      </c>
      <c r="H34" s="53"/>
      <c r="I34" s="58">
        <v>544342.12</v>
      </c>
      <c r="J34" s="61">
        <f t="shared" si="2"/>
        <v>112.10427349695102</v>
      </c>
      <c r="K34" s="61" t="s">
        <v>159</v>
      </c>
    </row>
    <row r="35" spans="2:11" ht="25.5" x14ac:dyDescent="0.25">
      <c r="B35" s="7"/>
      <c r="C35" s="7"/>
      <c r="D35" s="8"/>
      <c r="E35" s="8">
        <v>6712</v>
      </c>
      <c r="F35" s="49" t="s">
        <v>154</v>
      </c>
      <c r="G35" s="53">
        <v>604765.55000000005</v>
      </c>
      <c r="H35" s="53"/>
      <c r="I35" s="58">
        <v>1269323.83</v>
      </c>
      <c r="J35" s="61">
        <f t="shared" si="2"/>
        <v>209.88692725635582</v>
      </c>
      <c r="K35" s="61" t="s">
        <v>159</v>
      </c>
    </row>
    <row r="36" spans="2:11" x14ac:dyDescent="0.25">
      <c r="B36" s="7"/>
      <c r="C36" s="19"/>
      <c r="D36" s="8">
        <v>673</v>
      </c>
      <c r="E36" s="8"/>
      <c r="F36" s="49" t="s">
        <v>92</v>
      </c>
      <c r="G36" s="53">
        <f>SUM(G37)</f>
        <v>19600625.02</v>
      </c>
      <c r="H36" s="53"/>
      <c r="I36" s="53">
        <f>SUM(I37)</f>
        <v>24491774.489999998</v>
      </c>
      <c r="J36" s="61">
        <f t="shared" si="2"/>
        <v>124.95404848064379</v>
      </c>
      <c r="K36" s="61" t="s">
        <v>159</v>
      </c>
    </row>
    <row r="37" spans="2:11" x14ac:dyDescent="0.25">
      <c r="B37" s="7"/>
      <c r="C37" s="7"/>
      <c r="D37" s="8"/>
      <c r="E37" s="8">
        <v>6731</v>
      </c>
      <c r="F37" s="49" t="s">
        <v>92</v>
      </c>
      <c r="G37" s="53">
        <v>19600625.02</v>
      </c>
      <c r="H37" s="53"/>
      <c r="I37" s="58">
        <v>24491774.489999998</v>
      </c>
      <c r="J37" s="61">
        <f t="shared" si="2"/>
        <v>124.95404848064379</v>
      </c>
      <c r="K37" s="61" t="s">
        <v>159</v>
      </c>
    </row>
    <row r="38" spans="2:11" x14ac:dyDescent="0.25">
      <c r="B38" s="7"/>
      <c r="C38" s="19">
        <v>68</v>
      </c>
      <c r="D38" s="106"/>
      <c r="E38" s="106"/>
      <c r="F38" s="107" t="s">
        <v>93</v>
      </c>
      <c r="G38" s="54">
        <f>G39+G41</f>
        <v>6691.18</v>
      </c>
      <c r="H38" s="54">
        <v>35000</v>
      </c>
      <c r="I38" s="54">
        <f>I39+I41</f>
        <v>40747.279999999999</v>
      </c>
      <c r="J38" s="62">
        <f t="shared" si="2"/>
        <v>608.97001724658435</v>
      </c>
      <c r="K38" s="62">
        <f t="shared" ref="K38:K44" si="3">I38/H38*100</f>
        <v>116.42079999999999</v>
      </c>
    </row>
    <row r="39" spans="2:11" x14ac:dyDescent="0.25">
      <c r="B39" s="7"/>
      <c r="C39" s="7"/>
      <c r="D39" s="8">
        <v>681</v>
      </c>
      <c r="E39" s="8"/>
      <c r="F39" s="49" t="s">
        <v>94</v>
      </c>
      <c r="G39" s="53">
        <f>SUM(G40)</f>
        <v>0</v>
      </c>
      <c r="H39" s="53"/>
      <c r="I39" s="53">
        <f>SUM(I40)</f>
        <v>36553.07</v>
      </c>
      <c r="J39" s="61" t="s">
        <v>159</v>
      </c>
      <c r="K39" s="61" t="s">
        <v>159</v>
      </c>
    </row>
    <row r="40" spans="2:11" x14ac:dyDescent="0.25">
      <c r="B40" s="7"/>
      <c r="C40" s="7"/>
      <c r="D40" s="8"/>
      <c r="E40" s="8">
        <v>6819</v>
      </c>
      <c r="F40" s="49" t="s">
        <v>95</v>
      </c>
      <c r="G40" s="53">
        <v>0</v>
      </c>
      <c r="H40" s="53"/>
      <c r="I40" s="58">
        <v>36553.07</v>
      </c>
      <c r="J40" s="61" t="s">
        <v>159</v>
      </c>
      <c r="K40" s="61" t="s">
        <v>159</v>
      </c>
    </row>
    <row r="41" spans="2:11" x14ac:dyDescent="0.25">
      <c r="B41" s="7"/>
      <c r="C41" s="7"/>
      <c r="D41" s="8">
        <v>683</v>
      </c>
      <c r="E41" s="8"/>
      <c r="F41" s="49" t="s">
        <v>96</v>
      </c>
      <c r="G41" s="53">
        <f>SUM(G42)</f>
        <v>6691.18</v>
      </c>
      <c r="H41" s="53"/>
      <c r="I41" s="53">
        <f>SUM(I42)</f>
        <v>4194.21</v>
      </c>
      <c r="J41" s="61">
        <f t="shared" ref="J41:J48" si="4">I41/G41*100</f>
        <v>62.682665837714723</v>
      </c>
      <c r="K41" s="61" t="s">
        <v>159</v>
      </c>
    </row>
    <row r="42" spans="2:11" x14ac:dyDescent="0.25">
      <c r="B42" s="7"/>
      <c r="C42" s="7"/>
      <c r="D42" s="8"/>
      <c r="E42" s="8">
        <v>6831</v>
      </c>
      <c r="F42" s="49" t="s">
        <v>96</v>
      </c>
      <c r="G42" s="53">
        <v>6691.18</v>
      </c>
      <c r="H42" s="53"/>
      <c r="I42" s="58">
        <v>4194.21</v>
      </c>
      <c r="J42" s="61">
        <f t="shared" si="4"/>
        <v>62.682665837714723</v>
      </c>
      <c r="K42" s="61" t="s">
        <v>159</v>
      </c>
    </row>
    <row r="43" spans="2:11" s="29" customFormat="1" x14ac:dyDescent="0.25">
      <c r="B43" s="56">
        <v>7</v>
      </c>
      <c r="C43" s="56"/>
      <c r="D43" s="60"/>
      <c r="E43" s="60"/>
      <c r="F43" s="57" t="s">
        <v>3</v>
      </c>
      <c r="G43" s="59">
        <f>G44</f>
        <v>17343.89</v>
      </c>
      <c r="H43" s="59">
        <f>H44</f>
        <v>4000</v>
      </c>
      <c r="I43" s="59">
        <f>I44</f>
        <v>4054.8</v>
      </c>
      <c r="J43" s="62">
        <f t="shared" si="4"/>
        <v>23.378838311359218</v>
      </c>
      <c r="K43" s="62">
        <f t="shared" si="3"/>
        <v>101.37</v>
      </c>
    </row>
    <row r="44" spans="2:11" x14ac:dyDescent="0.25">
      <c r="B44" s="19"/>
      <c r="C44" s="19">
        <v>72</v>
      </c>
      <c r="D44" s="106"/>
      <c r="E44" s="106"/>
      <c r="F44" s="108" t="s">
        <v>26</v>
      </c>
      <c r="G44" s="54">
        <f>G45+G47</f>
        <v>17343.89</v>
      </c>
      <c r="H44" s="54">
        <v>4000</v>
      </c>
      <c r="I44" s="54">
        <f>I45+I47</f>
        <v>4054.8</v>
      </c>
      <c r="J44" s="62">
        <f t="shared" si="4"/>
        <v>23.378838311359218</v>
      </c>
      <c r="K44" s="62">
        <f t="shared" si="3"/>
        <v>101.37</v>
      </c>
    </row>
    <row r="45" spans="2:11" x14ac:dyDescent="0.25">
      <c r="B45" s="7"/>
      <c r="C45" s="7"/>
      <c r="D45" s="7">
        <v>721</v>
      </c>
      <c r="E45" s="7"/>
      <c r="F45" s="25" t="s">
        <v>27</v>
      </c>
      <c r="G45" s="53">
        <f>G46</f>
        <v>6957</v>
      </c>
      <c r="H45" s="53"/>
      <c r="I45" s="53">
        <f>I46</f>
        <v>4054.8</v>
      </c>
      <c r="J45" s="61">
        <f t="shared" si="4"/>
        <v>58.283742992669254</v>
      </c>
      <c r="K45" s="61" t="s">
        <v>159</v>
      </c>
    </row>
    <row r="46" spans="2:11" x14ac:dyDescent="0.25">
      <c r="B46" s="7"/>
      <c r="C46" s="7"/>
      <c r="D46" s="7"/>
      <c r="E46" s="7">
        <v>7211</v>
      </c>
      <c r="F46" s="25" t="s">
        <v>28</v>
      </c>
      <c r="G46" s="53">
        <v>6957</v>
      </c>
      <c r="H46" s="53"/>
      <c r="I46" s="58">
        <v>4054.8</v>
      </c>
      <c r="J46" s="61">
        <f t="shared" si="4"/>
        <v>58.283742992669254</v>
      </c>
      <c r="K46" s="61" t="s">
        <v>159</v>
      </c>
    </row>
    <row r="47" spans="2:11" x14ac:dyDescent="0.25">
      <c r="B47" s="7"/>
      <c r="C47" s="7"/>
      <c r="D47" s="7">
        <v>723</v>
      </c>
      <c r="E47" s="7"/>
      <c r="F47" s="25" t="s">
        <v>158</v>
      </c>
      <c r="G47" s="53">
        <f>G48</f>
        <v>10386.89</v>
      </c>
      <c r="H47" s="53"/>
      <c r="I47" s="53">
        <f>I48</f>
        <v>0</v>
      </c>
      <c r="J47" s="61">
        <f t="shared" si="4"/>
        <v>0</v>
      </c>
      <c r="K47" s="61" t="s">
        <v>159</v>
      </c>
    </row>
    <row r="48" spans="2:11" x14ac:dyDescent="0.25">
      <c r="B48" s="7"/>
      <c r="C48" s="7"/>
      <c r="D48" s="7"/>
      <c r="E48" s="7">
        <v>7231</v>
      </c>
      <c r="F48" s="25" t="s">
        <v>155</v>
      </c>
      <c r="G48" s="53">
        <v>10386.89</v>
      </c>
      <c r="H48" s="53"/>
      <c r="I48" s="58">
        <v>0</v>
      </c>
      <c r="J48" s="61">
        <f t="shared" si="4"/>
        <v>0</v>
      </c>
      <c r="K48" s="61" t="s">
        <v>159</v>
      </c>
    </row>
    <row r="49" spans="2:11" ht="15.75" customHeight="1" x14ac:dyDescent="0.25"/>
    <row r="50" spans="2:11" ht="38.25" x14ac:dyDescent="0.25">
      <c r="B50" s="149" t="s">
        <v>8</v>
      </c>
      <c r="C50" s="150"/>
      <c r="D50" s="150"/>
      <c r="E50" s="150"/>
      <c r="F50" s="151"/>
      <c r="G50" s="32" t="s">
        <v>163</v>
      </c>
      <c r="H50" s="32" t="s">
        <v>204</v>
      </c>
      <c r="I50" s="32" t="s">
        <v>162</v>
      </c>
      <c r="J50" s="32" t="s">
        <v>18</v>
      </c>
      <c r="K50" s="32" t="s">
        <v>52</v>
      </c>
    </row>
    <row r="51" spans="2:11" s="23" customFormat="1" ht="12" customHeight="1" x14ac:dyDescent="0.2">
      <c r="B51" s="152">
        <v>1</v>
      </c>
      <c r="C51" s="153"/>
      <c r="D51" s="153"/>
      <c r="E51" s="153"/>
      <c r="F51" s="154"/>
      <c r="G51" s="33">
        <v>2</v>
      </c>
      <c r="H51" s="33">
        <v>3</v>
      </c>
      <c r="I51" s="33">
        <v>4</v>
      </c>
      <c r="J51" s="33" t="s">
        <v>160</v>
      </c>
      <c r="K51" s="33" t="s">
        <v>161</v>
      </c>
    </row>
    <row r="52" spans="2:11" ht="19.5" customHeight="1" x14ac:dyDescent="0.25">
      <c r="B52" s="6"/>
      <c r="C52" s="6"/>
      <c r="D52" s="6"/>
      <c r="E52" s="6"/>
      <c r="F52" s="57" t="s">
        <v>9</v>
      </c>
      <c r="G52" s="59">
        <f>G53+G105</f>
        <v>29261161.850000001</v>
      </c>
      <c r="H52" s="59">
        <f>H53+H105</f>
        <v>34370550.870000005</v>
      </c>
      <c r="I52" s="59">
        <f>I53+I105</f>
        <v>34168763.289999999</v>
      </c>
      <c r="J52" s="63">
        <f t="shared" ref="J52:J84" si="5">I52/G52*100</f>
        <v>116.77172446247208</v>
      </c>
      <c r="K52" s="63">
        <f t="shared" ref="K52:K64" si="6">I52/H52*100</f>
        <v>99.412905598274435</v>
      </c>
    </row>
    <row r="53" spans="2:11" x14ac:dyDescent="0.25">
      <c r="B53" s="57">
        <v>3</v>
      </c>
      <c r="C53" s="57"/>
      <c r="D53" s="57"/>
      <c r="E53" s="57"/>
      <c r="F53" s="57" t="s">
        <v>4</v>
      </c>
      <c r="G53" s="59">
        <f>G54+G64+G95+G99</f>
        <v>28589116.5</v>
      </c>
      <c r="H53" s="59">
        <f>H54+H64+H95+H99</f>
        <v>32704308.780000001</v>
      </c>
      <c r="I53" s="59">
        <f>I54+I64+I95+I99</f>
        <v>32403908.560000002</v>
      </c>
      <c r="J53" s="62">
        <f t="shared" si="5"/>
        <v>113.34351154223322</v>
      </c>
      <c r="K53" s="62">
        <f t="shared" si="6"/>
        <v>99.081465925420488</v>
      </c>
    </row>
    <row r="54" spans="2:11" x14ac:dyDescent="0.25">
      <c r="B54" s="6"/>
      <c r="C54" s="6">
        <v>31</v>
      </c>
      <c r="D54" s="6"/>
      <c r="E54" s="6"/>
      <c r="F54" s="6" t="s">
        <v>5</v>
      </c>
      <c r="G54" s="54">
        <f>G55+G59+G61</f>
        <v>18663792.060000002</v>
      </c>
      <c r="H54" s="54">
        <v>20377550</v>
      </c>
      <c r="I54" s="54">
        <f>I55+I59+I61</f>
        <v>21029648.960000001</v>
      </c>
      <c r="J54" s="62">
        <f t="shared" si="5"/>
        <v>112.67618548467688</v>
      </c>
      <c r="K54" s="62">
        <f t="shared" si="6"/>
        <v>103.20008519179196</v>
      </c>
    </row>
    <row r="55" spans="2:11" x14ac:dyDescent="0.25">
      <c r="B55" s="7"/>
      <c r="C55" s="7"/>
      <c r="D55" s="7">
        <v>311</v>
      </c>
      <c r="E55" s="7"/>
      <c r="F55" s="7" t="s">
        <v>29</v>
      </c>
      <c r="G55" s="53">
        <f>SUM(G56:G58)</f>
        <v>15840905.779999999</v>
      </c>
      <c r="H55" s="53"/>
      <c r="I55" s="53">
        <f>SUM(I56:I58)</f>
        <v>17816201.960000001</v>
      </c>
      <c r="J55" s="61">
        <f t="shared" si="5"/>
        <v>112.46959111703019</v>
      </c>
      <c r="K55" s="61" t="s">
        <v>159</v>
      </c>
    </row>
    <row r="56" spans="2:11" x14ac:dyDescent="0.25">
      <c r="B56" s="7"/>
      <c r="C56" s="7"/>
      <c r="D56" s="7"/>
      <c r="E56" s="7">
        <v>3111</v>
      </c>
      <c r="F56" s="7" t="s">
        <v>30</v>
      </c>
      <c r="G56" s="53">
        <v>14084503.449999999</v>
      </c>
      <c r="H56" s="53"/>
      <c r="I56" s="58">
        <v>15965286.720000001</v>
      </c>
      <c r="J56" s="61">
        <f t="shared" si="5"/>
        <v>113.35356462282667</v>
      </c>
      <c r="K56" s="61" t="s">
        <v>159</v>
      </c>
    </row>
    <row r="57" spans="2:11" x14ac:dyDescent="0.25">
      <c r="B57" s="7"/>
      <c r="C57" s="7"/>
      <c r="D57" s="7"/>
      <c r="E57" s="7">
        <v>3113</v>
      </c>
      <c r="F57" s="7" t="s">
        <v>97</v>
      </c>
      <c r="G57" s="53">
        <v>1612838.94</v>
      </c>
      <c r="H57" s="53"/>
      <c r="I57" s="58">
        <v>1741917.61</v>
      </c>
      <c r="J57" s="61">
        <f t="shared" si="5"/>
        <v>108.00319652500454</v>
      </c>
      <c r="K57" s="61" t="s">
        <v>159</v>
      </c>
    </row>
    <row r="58" spans="2:11" x14ac:dyDescent="0.25">
      <c r="B58" s="7"/>
      <c r="C58" s="7"/>
      <c r="D58" s="7"/>
      <c r="E58" s="7">
        <v>3114</v>
      </c>
      <c r="F58" s="7" t="s">
        <v>98</v>
      </c>
      <c r="G58" s="53">
        <v>143563.39000000001</v>
      </c>
      <c r="H58" s="53"/>
      <c r="I58" s="58">
        <v>108997.63</v>
      </c>
      <c r="J58" s="61">
        <f t="shared" si="5"/>
        <v>75.92299819612785</v>
      </c>
      <c r="K58" s="61" t="s">
        <v>159</v>
      </c>
    </row>
    <row r="59" spans="2:11" x14ac:dyDescent="0.25">
      <c r="B59" s="7"/>
      <c r="C59" s="7"/>
      <c r="D59" s="7">
        <v>312</v>
      </c>
      <c r="E59" s="7"/>
      <c r="F59" s="7" t="s">
        <v>99</v>
      </c>
      <c r="G59" s="53">
        <f>G60</f>
        <v>563301.54</v>
      </c>
      <c r="H59" s="53"/>
      <c r="I59" s="53">
        <f>I60</f>
        <v>696521.9</v>
      </c>
      <c r="J59" s="61">
        <f t="shared" si="5"/>
        <v>123.64991936645512</v>
      </c>
      <c r="K59" s="61" t="s">
        <v>159</v>
      </c>
    </row>
    <row r="60" spans="2:11" x14ac:dyDescent="0.25">
      <c r="B60" s="7"/>
      <c r="C60" s="7"/>
      <c r="D60" s="7"/>
      <c r="E60" s="7">
        <v>3121</v>
      </c>
      <c r="F60" s="7" t="s">
        <v>99</v>
      </c>
      <c r="G60" s="53">
        <v>563301.54</v>
      </c>
      <c r="H60" s="53"/>
      <c r="I60" s="58">
        <v>696521.9</v>
      </c>
      <c r="J60" s="61">
        <f t="shared" si="5"/>
        <v>123.64991936645512</v>
      </c>
      <c r="K60" s="61" t="s">
        <v>159</v>
      </c>
    </row>
    <row r="61" spans="2:11" x14ac:dyDescent="0.25">
      <c r="B61" s="7"/>
      <c r="C61" s="7"/>
      <c r="D61" s="7">
        <v>313</v>
      </c>
      <c r="E61" s="7"/>
      <c r="F61" s="7" t="s">
        <v>190</v>
      </c>
      <c r="G61" s="53">
        <f>G62+G63</f>
        <v>2259584.7400000002</v>
      </c>
      <c r="H61" s="53"/>
      <c r="I61" s="58">
        <f>I62+I63</f>
        <v>2516925.1</v>
      </c>
      <c r="J61" s="61">
        <f t="shared" si="5"/>
        <v>111.38883421561785</v>
      </c>
      <c r="K61" s="61" t="s">
        <v>159</v>
      </c>
    </row>
    <row r="62" spans="2:11" x14ac:dyDescent="0.25">
      <c r="B62" s="7"/>
      <c r="C62" s="7"/>
      <c r="D62" s="7"/>
      <c r="E62" s="7">
        <v>3132</v>
      </c>
      <c r="F62" s="7" t="s">
        <v>100</v>
      </c>
      <c r="G62" s="53">
        <v>2243934.7200000002</v>
      </c>
      <c r="H62" s="53"/>
      <c r="I62" s="58">
        <v>2510580.39</v>
      </c>
      <c r="J62" s="61">
        <f t="shared" si="5"/>
        <v>111.88295130082928</v>
      </c>
      <c r="K62" s="61" t="s">
        <v>159</v>
      </c>
    </row>
    <row r="63" spans="2:11" x14ac:dyDescent="0.25">
      <c r="B63" s="7"/>
      <c r="C63" s="7"/>
      <c r="D63" s="7"/>
      <c r="E63" s="7">
        <v>3133</v>
      </c>
      <c r="F63" s="7" t="s">
        <v>101</v>
      </c>
      <c r="G63" s="53">
        <v>15650.02</v>
      </c>
      <c r="H63" s="53"/>
      <c r="I63" s="58">
        <v>6344.71</v>
      </c>
      <c r="J63" s="61">
        <f t="shared" si="5"/>
        <v>40.541226145397893</v>
      </c>
      <c r="K63" s="61" t="s">
        <v>159</v>
      </c>
    </row>
    <row r="64" spans="2:11" x14ac:dyDescent="0.25">
      <c r="B64" s="7"/>
      <c r="C64" s="19">
        <v>32</v>
      </c>
      <c r="D64" s="106"/>
      <c r="E64" s="106"/>
      <c r="F64" s="19" t="s">
        <v>14</v>
      </c>
      <c r="G64" s="54">
        <f>G65+G70+G77+G87</f>
        <v>9755965.1799999997</v>
      </c>
      <c r="H64" s="54">
        <v>12102988.779999999</v>
      </c>
      <c r="I64" s="54">
        <f>I65+I70+I77+I87</f>
        <v>11161273.32</v>
      </c>
      <c r="J64" s="62">
        <f t="shared" si="5"/>
        <v>114.40460389179043</v>
      </c>
      <c r="K64" s="62">
        <f t="shared" si="6"/>
        <v>92.2191495248168</v>
      </c>
    </row>
    <row r="65" spans="2:11" x14ac:dyDescent="0.25">
      <c r="B65" s="7"/>
      <c r="C65" s="7"/>
      <c r="D65" s="7">
        <v>321</v>
      </c>
      <c r="E65" s="7"/>
      <c r="F65" s="7" t="s">
        <v>31</v>
      </c>
      <c r="G65" s="53">
        <f>SUM(G66:G69)</f>
        <v>428799.04</v>
      </c>
      <c r="H65" s="53"/>
      <c r="I65" s="53">
        <f>SUM(I66:I69)</f>
        <v>464025.35000000003</v>
      </c>
      <c r="J65" s="61">
        <f t="shared" si="5"/>
        <v>108.21510934352841</v>
      </c>
      <c r="K65" s="61" t="s">
        <v>159</v>
      </c>
    </row>
    <row r="66" spans="2:11" x14ac:dyDescent="0.25">
      <c r="B66" s="7"/>
      <c r="C66" s="19"/>
      <c r="D66" s="7"/>
      <c r="E66" s="7">
        <v>3211</v>
      </c>
      <c r="F66" s="7" t="s">
        <v>32</v>
      </c>
      <c r="G66" s="53">
        <v>14246.56</v>
      </c>
      <c r="H66" s="53"/>
      <c r="I66" s="58">
        <v>24116.34</v>
      </c>
      <c r="J66" s="61">
        <f t="shared" si="5"/>
        <v>169.27833806897948</v>
      </c>
      <c r="K66" s="61" t="s">
        <v>159</v>
      </c>
    </row>
    <row r="67" spans="2:11" x14ac:dyDescent="0.25">
      <c r="B67" s="7"/>
      <c r="C67" s="19"/>
      <c r="D67" s="8"/>
      <c r="E67" s="8">
        <v>3212</v>
      </c>
      <c r="F67" s="7" t="s">
        <v>102</v>
      </c>
      <c r="G67" s="53">
        <v>388612.3</v>
      </c>
      <c r="H67" s="53"/>
      <c r="I67" s="58">
        <v>412092.32</v>
      </c>
      <c r="J67" s="61">
        <f t="shared" si="5"/>
        <v>106.04201668346576</v>
      </c>
      <c r="K67" s="61" t="s">
        <v>159</v>
      </c>
    </row>
    <row r="68" spans="2:11" x14ac:dyDescent="0.25">
      <c r="B68" s="7"/>
      <c r="C68" s="7"/>
      <c r="D68" s="8"/>
      <c r="E68" s="8">
        <v>3213</v>
      </c>
      <c r="F68" s="7" t="s">
        <v>103</v>
      </c>
      <c r="G68" s="53">
        <v>25599.73</v>
      </c>
      <c r="H68" s="53"/>
      <c r="I68" s="58">
        <v>27395.49</v>
      </c>
      <c r="J68" s="61">
        <f t="shared" si="5"/>
        <v>107.01476148381252</v>
      </c>
      <c r="K68" s="61" t="s">
        <v>159</v>
      </c>
    </row>
    <row r="69" spans="2:11" x14ac:dyDescent="0.25">
      <c r="B69" s="7"/>
      <c r="C69" s="7"/>
      <c r="D69" s="8"/>
      <c r="E69" s="8">
        <v>3214</v>
      </c>
      <c r="F69" s="7" t="s">
        <v>104</v>
      </c>
      <c r="G69" s="53">
        <v>340.45</v>
      </c>
      <c r="H69" s="53"/>
      <c r="I69" s="58">
        <v>421.2</v>
      </c>
      <c r="J69" s="61">
        <f t="shared" si="5"/>
        <v>123.71860772506975</v>
      </c>
      <c r="K69" s="61" t="s">
        <v>159</v>
      </c>
    </row>
    <row r="70" spans="2:11" x14ac:dyDescent="0.25">
      <c r="B70" s="7"/>
      <c r="C70" s="7"/>
      <c r="D70" s="8">
        <v>322</v>
      </c>
      <c r="E70" s="8"/>
      <c r="F70" s="7" t="s">
        <v>105</v>
      </c>
      <c r="G70" s="53">
        <f>SUM(G71:G76)</f>
        <v>7278756.9000000004</v>
      </c>
      <c r="H70" s="53"/>
      <c r="I70" s="53">
        <f>SUM(I71:I76)</f>
        <v>8361180.2299999995</v>
      </c>
      <c r="J70" s="61">
        <f t="shared" si="5"/>
        <v>114.87099163869587</v>
      </c>
      <c r="K70" s="61" t="s">
        <v>159</v>
      </c>
    </row>
    <row r="71" spans="2:11" x14ac:dyDescent="0.25">
      <c r="B71" s="7"/>
      <c r="C71" s="7"/>
      <c r="D71" s="8"/>
      <c r="E71" s="8">
        <v>3221</v>
      </c>
      <c r="F71" s="7" t="s">
        <v>106</v>
      </c>
      <c r="G71" s="53">
        <v>78845.75</v>
      </c>
      <c r="H71" s="53"/>
      <c r="I71" s="58">
        <v>95101.23</v>
      </c>
      <c r="J71" s="61">
        <f t="shared" si="5"/>
        <v>120.61681193976848</v>
      </c>
      <c r="K71" s="61" t="s">
        <v>159</v>
      </c>
    </row>
    <row r="72" spans="2:11" x14ac:dyDescent="0.25">
      <c r="B72" s="7"/>
      <c r="C72" s="7"/>
      <c r="D72" s="8"/>
      <c r="E72" s="8">
        <v>3222</v>
      </c>
      <c r="F72" s="7" t="s">
        <v>107</v>
      </c>
      <c r="G72" s="53">
        <v>6421977.4000000004</v>
      </c>
      <c r="H72" s="53"/>
      <c r="I72" s="58">
        <v>7509092.9199999999</v>
      </c>
      <c r="J72" s="61">
        <f t="shared" si="5"/>
        <v>116.92804960665231</v>
      </c>
      <c r="K72" s="61" t="s">
        <v>159</v>
      </c>
    </row>
    <row r="73" spans="2:11" x14ac:dyDescent="0.25">
      <c r="B73" s="7"/>
      <c r="C73" s="7"/>
      <c r="D73" s="8"/>
      <c r="E73" s="8">
        <v>3223</v>
      </c>
      <c r="F73" s="7" t="s">
        <v>108</v>
      </c>
      <c r="G73" s="53">
        <v>648055.5</v>
      </c>
      <c r="H73" s="53"/>
      <c r="I73" s="58">
        <v>570140.93000000005</v>
      </c>
      <c r="J73" s="61">
        <f t="shared" si="5"/>
        <v>87.977176337520476</v>
      </c>
      <c r="K73" s="61" t="s">
        <v>159</v>
      </c>
    </row>
    <row r="74" spans="2:11" x14ac:dyDescent="0.25">
      <c r="B74" s="7"/>
      <c r="C74" s="7"/>
      <c r="D74" s="8"/>
      <c r="E74" s="8">
        <v>3224</v>
      </c>
      <c r="F74" s="7" t="s">
        <v>109</v>
      </c>
      <c r="G74" s="53">
        <v>112758.18</v>
      </c>
      <c r="H74" s="53"/>
      <c r="I74" s="58">
        <v>156915.85999999999</v>
      </c>
      <c r="J74" s="61">
        <f t="shared" si="5"/>
        <v>139.16139831274324</v>
      </c>
      <c r="K74" s="61" t="s">
        <v>159</v>
      </c>
    </row>
    <row r="75" spans="2:11" x14ac:dyDescent="0.25">
      <c r="B75" s="7"/>
      <c r="C75" s="7"/>
      <c r="D75" s="8"/>
      <c r="E75" s="8">
        <v>3225</v>
      </c>
      <c r="F75" s="7" t="s">
        <v>110</v>
      </c>
      <c r="G75" s="53">
        <v>16607.5</v>
      </c>
      <c r="H75" s="53"/>
      <c r="I75" s="58">
        <v>29345.77</v>
      </c>
      <c r="J75" s="61">
        <f t="shared" si="5"/>
        <v>176.70191178684328</v>
      </c>
      <c r="K75" s="61" t="s">
        <v>159</v>
      </c>
    </row>
    <row r="76" spans="2:11" x14ac:dyDescent="0.25">
      <c r="B76" s="7"/>
      <c r="C76" s="7"/>
      <c r="D76" s="8"/>
      <c r="E76" s="8">
        <v>3227</v>
      </c>
      <c r="F76" s="7" t="s">
        <v>111</v>
      </c>
      <c r="G76" s="53">
        <v>512.57000000000005</v>
      </c>
      <c r="H76" s="53"/>
      <c r="I76" s="58">
        <v>583.52</v>
      </c>
      <c r="J76" s="61">
        <f t="shared" si="5"/>
        <v>113.8420118227754</v>
      </c>
      <c r="K76" s="61" t="s">
        <v>159</v>
      </c>
    </row>
    <row r="77" spans="2:11" x14ac:dyDescent="0.25">
      <c r="B77" s="7"/>
      <c r="C77" s="7"/>
      <c r="D77" s="8">
        <v>323</v>
      </c>
      <c r="E77" s="8"/>
      <c r="F77" s="7" t="s">
        <v>112</v>
      </c>
      <c r="G77" s="53">
        <f>SUM(G78:G86)</f>
        <v>1912098.17</v>
      </c>
      <c r="H77" s="53"/>
      <c r="I77" s="53">
        <f>SUM(I78:I86)</f>
        <v>2119217.19</v>
      </c>
      <c r="J77" s="61">
        <f t="shared" si="5"/>
        <v>110.83202856681777</v>
      </c>
      <c r="K77" s="61" t="s">
        <v>159</v>
      </c>
    </row>
    <row r="78" spans="2:11" x14ac:dyDescent="0.25">
      <c r="B78" s="7"/>
      <c r="C78" s="7"/>
      <c r="D78" s="8"/>
      <c r="E78" s="8">
        <v>3231</v>
      </c>
      <c r="F78" s="7" t="s">
        <v>113</v>
      </c>
      <c r="G78" s="53">
        <v>23443.360000000001</v>
      </c>
      <c r="H78" s="53"/>
      <c r="I78" s="58">
        <v>22182.9</v>
      </c>
      <c r="J78" s="61">
        <f t="shared" si="5"/>
        <v>94.62338163130201</v>
      </c>
      <c r="K78" s="61" t="s">
        <v>159</v>
      </c>
    </row>
    <row r="79" spans="2:11" x14ac:dyDescent="0.25">
      <c r="B79" s="7"/>
      <c r="C79" s="7"/>
      <c r="D79" s="8"/>
      <c r="E79" s="8">
        <v>3232</v>
      </c>
      <c r="F79" s="7" t="s">
        <v>114</v>
      </c>
      <c r="G79" s="53">
        <v>232423.2</v>
      </c>
      <c r="H79" s="53"/>
      <c r="I79" s="58">
        <v>376335.24</v>
      </c>
      <c r="J79" s="61">
        <f t="shared" si="5"/>
        <v>161.91810456099046</v>
      </c>
      <c r="K79" s="61" t="s">
        <v>159</v>
      </c>
    </row>
    <row r="80" spans="2:11" x14ac:dyDescent="0.25">
      <c r="B80" s="7"/>
      <c r="C80" s="7"/>
      <c r="D80" s="8"/>
      <c r="E80" s="8">
        <v>3233</v>
      </c>
      <c r="F80" s="7" t="s">
        <v>115</v>
      </c>
      <c r="G80" s="53">
        <v>11305.63</v>
      </c>
      <c r="H80" s="53"/>
      <c r="I80" s="58">
        <v>6205.76</v>
      </c>
      <c r="J80" s="61">
        <f t="shared" si="5"/>
        <v>54.890881799598965</v>
      </c>
      <c r="K80" s="61" t="s">
        <v>159</v>
      </c>
    </row>
    <row r="81" spans="2:11" x14ac:dyDescent="0.25">
      <c r="B81" s="7"/>
      <c r="C81" s="7"/>
      <c r="D81" s="8"/>
      <c r="E81" s="8">
        <v>3234</v>
      </c>
      <c r="F81" s="7" t="s">
        <v>116</v>
      </c>
      <c r="G81" s="53">
        <v>263485.28999999998</v>
      </c>
      <c r="H81" s="53"/>
      <c r="I81" s="58">
        <v>260202.19</v>
      </c>
      <c r="J81" s="61">
        <f t="shared" si="5"/>
        <v>98.753972185695844</v>
      </c>
      <c r="K81" s="61" t="s">
        <v>159</v>
      </c>
    </row>
    <row r="82" spans="2:11" x14ac:dyDescent="0.25">
      <c r="B82" s="7"/>
      <c r="C82" s="7"/>
      <c r="D82" s="8"/>
      <c r="E82" s="8">
        <v>3235</v>
      </c>
      <c r="F82" s="7" t="s">
        <v>117</v>
      </c>
      <c r="G82" s="53">
        <v>13969.02</v>
      </c>
      <c r="H82" s="53"/>
      <c r="I82" s="58">
        <v>13847.44</v>
      </c>
      <c r="J82" s="61">
        <f t="shared" si="5"/>
        <v>99.129645458307024</v>
      </c>
      <c r="K82" s="61" t="s">
        <v>159</v>
      </c>
    </row>
    <row r="83" spans="2:11" x14ac:dyDescent="0.25">
      <c r="B83" s="7"/>
      <c r="C83" s="7"/>
      <c r="D83" s="8"/>
      <c r="E83" s="8">
        <v>3236</v>
      </c>
      <c r="F83" s="7" t="s">
        <v>118</v>
      </c>
      <c r="G83" s="53">
        <v>139890.76</v>
      </c>
      <c r="H83" s="53"/>
      <c r="I83" s="58">
        <v>215203.27</v>
      </c>
      <c r="J83" s="61">
        <f t="shared" si="5"/>
        <v>153.83665797512285</v>
      </c>
      <c r="K83" s="61" t="s">
        <v>159</v>
      </c>
    </row>
    <row r="84" spans="2:11" x14ac:dyDescent="0.25">
      <c r="B84" s="7"/>
      <c r="C84" s="7"/>
      <c r="D84" s="8"/>
      <c r="E84" s="8">
        <v>3237</v>
      </c>
      <c r="F84" s="7" t="s">
        <v>119</v>
      </c>
      <c r="G84" s="53">
        <v>723666.04</v>
      </c>
      <c r="H84" s="53"/>
      <c r="I84" s="58">
        <v>643497.81999999995</v>
      </c>
      <c r="J84" s="61">
        <f t="shared" si="5"/>
        <v>88.921931447826395</v>
      </c>
      <c r="K84" s="61" t="s">
        <v>159</v>
      </c>
    </row>
    <row r="85" spans="2:11" x14ac:dyDescent="0.25">
      <c r="B85" s="7"/>
      <c r="C85" s="7"/>
      <c r="D85" s="8"/>
      <c r="E85" s="8">
        <v>3238</v>
      </c>
      <c r="F85" s="7" t="s">
        <v>120</v>
      </c>
      <c r="G85" s="53">
        <v>165418.41</v>
      </c>
      <c r="H85" s="53"/>
      <c r="I85" s="58">
        <v>179289.73</v>
      </c>
      <c r="J85" s="61">
        <f t="shared" ref="J85:J103" si="7">I85/G85*100</f>
        <v>108.38559625860267</v>
      </c>
      <c r="K85" s="61" t="s">
        <v>159</v>
      </c>
    </row>
    <row r="86" spans="2:11" x14ac:dyDescent="0.25">
      <c r="B86" s="7"/>
      <c r="C86" s="7"/>
      <c r="D86" s="8"/>
      <c r="E86" s="8">
        <v>3239</v>
      </c>
      <c r="F86" s="7" t="s">
        <v>121</v>
      </c>
      <c r="G86" s="53">
        <v>338496.46</v>
      </c>
      <c r="H86" s="53"/>
      <c r="I86" s="58">
        <v>402452.84</v>
      </c>
      <c r="J86" s="61">
        <f t="shared" si="7"/>
        <v>118.89425372424868</v>
      </c>
      <c r="K86" s="61" t="s">
        <v>159</v>
      </c>
    </row>
    <row r="87" spans="2:11" x14ac:dyDescent="0.25">
      <c r="B87" s="7"/>
      <c r="C87" s="7"/>
      <c r="D87" s="8">
        <v>329</v>
      </c>
      <c r="E87" s="8"/>
      <c r="F87" s="7" t="s">
        <v>122</v>
      </c>
      <c r="G87" s="53">
        <f>SUM(G88:G94)</f>
        <v>136311.07</v>
      </c>
      <c r="H87" s="53"/>
      <c r="I87" s="53">
        <f>SUM(I88:I94)</f>
        <v>216850.55000000002</v>
      </c>
      <c r="J87" s="61">
        <f t="shared" si="7"/>
        <v>159.08506183687064</v>
      </c>
      <c r="K87" s="61" t="s">
        <v>159</v>
      </c>
    </row>
    <row r="88" spans="2:11" x14ac:dyDescent="0.25">
      <c r="B88" s="7"/>
      <c r="C88" s="7"/>
      <c r="D88" s="8"/>
      <c r="E88" s="8">
        <v>3291</v>
      </c>
      <c r="F88" s="7" t="s">
        <v>123</v>
      </c>
      <c r="G88" s="53">
        <v>10802.84</v>
      </c>
      <c r="H88" s="53"/>
      <c r="I88" s="58">
        <v>10709.5</v>
      </c>
      <c r="J88" s="61">
        <f t="shared" si="7"/>
        <v>99.135967949168929</v>
      </c>
      <c r="K88" s="61" t="s">
        <v>159</v>
      </c>
    </row>
    <row r="89" spans="2:11" x14ac:dyDescent="0.25">
      <c r="B89" s="7"/>
      <c r="C89" s="7"/>
      <c r="D89" s="8"/>
      <c r="E89" s="8">
        <v>3292</v>
      </c>
      <c r="F89" s="7" t="s">
        <v>124</v>
      </c>
      <c r="G89" s="53">
        <v>30257.040000000001</v>
      </c>
      <c r="H89" s="53"/>
      <c r="I89" s="58">
        <v>19817.47</v>
      </c>
      <c r="J89" s="61">
        <f t="shared" si="7"/>
        <v>65.497054569779465</v>
      </c>
      <c r="K89" s="61" t="s">
        <v>159</v>
      </c>
    </row>
    <row r="90" spans="2:11" x14ac:dyDescent="0.25">
      <c r="B90" s="7"/>
      <c r="C90" s="7"/>
      <c r="D90" s="8"/>
      <c r="E90" s="8">
        <v>3293</v>
      </c>
      <c r="F90" s="7" t="s">
        <v>125</v>
      </c>
      <c r="G90" s="53">
        <v>199.08</v>
      </c>
      <c r="H90" s="53"/>
      <c r="I90" s="58">
        <v>755.5</v>
      </c>
      <c r="J90" s="61">
        <f t="shared" si="7"/>
        <v>379.49568012859152</v>
      </c>
      <c r="K90" s="61" t="s">
        <v>159</v>
      </c>
    </row>
    <row r="91" spans="2:11" x14ac:dyDescent="0.25">
      <c r="B91" s="7"/>
      <c r="C91" s="7"/>
      <c r="D91" s="8"/>
      <c r="E91" s="8">
        <v>3294</v>
      </c>
      <c r="F91" s="7" t="s">
        <v>126</v>
      </c>
      <c r="G91" s="53">
        <v>3578.74</v>
      </c>
      <c r="H91" s="53"/>
      <c r="I91" s="58">
        <v>4000.8</v>
      </c>
      <c r="J91" s="61">
        <f t="shared" si="7"/>
        <v>111.79353627254287</v>
      </c>
      <c r="K91" s="61" t="s">
        <v>159</v>
      </c>
    </row>
    <row r="92" spans="2:11" x14ac:dyDescent="0.25">
      <c r="B92" s="7"/>
      <c r="C92" s="7"/>
      <c r="D92" s="8"/>
      <c r="E92" s="8">
        <v>3295</v>
      </c>
      <c r="F92" s="7" t="s">
        <v>127</v>
      </c>
      <c r="G92" s="53">
        <v>47841.33</v>
      </c>
      <c r="H92" s="53"/>
      <c r="I92" s="58">
        <v>159739.17000000001</v>
      </c>
      <c r="J92" s="61">
        <f t="shared" si="7"/>
        <v>333.89366474552446</v>
      </c>
      <c r="K92" s="61" t="s">
        <v>159</v>
      </c>
    </row>
    <row r="93" spans="2:11" x14ac:dyDescent="0.25">
      <c r="B93" s="7"/>
      <c r="C93" s="7"/>
      <c r="D93" s="8"/>
      <c r="E93" s="8">
        <v>3296</v>
      </c>
      <c r="F93" s="7" t="s">
        <v>128</v>
      </c>
      <c r="G93" s="53">
        <v>43245.51</v>
      </c>
      <c r="H93" s="53"/>
      <c r="I93" s="58">
        <v>21675.7</v>
      </c>
      <c r="J93" s="61">
        <f t="shared" si="7"/>
        <v>50.122428894930358</v>
      </c>
      <c r="K93" s="61" t="s">
        <v>159</v>
      </c>
    </row>
    <row r="94" spans="2:11" x14ac:dyDescent="0.25">
      <c r="B94" s="7"/>
      <c r="C94" s="7"/>
      <c r="D94" s="8"/>
      <c r="E94" s="8">
        <v>3299</v>
      </c>
      <c r="F94" s="7" t="s">
        <v>122</v>
      </c>
      <c r="G94" s="53">
        <v>386.53</v>
      </c>
      <c r="H94" s="53"/>
      <c r="I94" s="58">
        <v>152.41</v>
      </c>
      <c r="J94" s="61">
        <f t="shared" si="7"/>
        <v>39.430315887511966</v>
      </c>
      <c r="K94" s="61" t="s">
        <v>159</v>
      </c>
    </row>
    <row r="95" spans="2:11" x14ac:dyDescent="0.25">
      <c r="B95" s="7"/>
      <c r="C95" s="19">
        <v>34</v>
      </c>
      <c r="D95" s="106"/>
      <c r="E95" s="106"/>
      <c r="F95" s="19" t="s">
        <v>136</v>
      </c>
      <c r="G95" s="54">
        <f>G96</f>
        <v>165244.85999999999</v>
      </c>
      <c r="H95" s="54">
        <v>218500</v>
      </c>
      <c r="I95" s="54">
        <f>I96</f>
        <v>207737.89</v>
      </c>
      <c r="J95" s="62">
        <f t="shared" si="7"/>
        <v>125.71519017293491</v>
      </c>
      <c r="K95" s="62">
        <f t="shared" ref="K95:K109" si="8">I95/H95*100</f>
        <v>95.074549199084686</v>
      </c>
    </row>
    <row r="96" spans="2:11" x14ac:dyDescent="0.25">
      <c r="B96" s="7"/>
      <c r="C96" s="7"/>
      <c r="D96" s="8">
        <v>343</v>
      </c>
      <c r="E96" s="8"/>
      <c r="F96" s="7" t="s">
        <v>129</v>
      </c>
      <c r="G96" s="53">
        <f>SUM(G97:G98)</f>
        <v>165244.85999999999</v>
      </c>
      <c r="H96" s="53"/>
      <c r="I96" s="53">
        <f>SUM(I97:I98)</f>
        <v>207737.89</v>
      </c>
      <c r="J96" s="61">
        <f t="shared" si="7"/>
        <v>125.71519017293491</v>
      </c>
      <c r="K96" s="61" t="s">
        <v>159</v>
      </c>
    </row>
    <row r="97" spans="2:11" x14ac:dyDescent="0.25">
      <c r="B97" s="7"/>
      <c r="C97" s="7"/>
      <c r="D97" s="8"/>
      <c r="E97" s="8">
        <v>3431</v>
      </c>
      <c r="F97" s="7" t="s">
        <v>130</v>
      </c>
      <c r="G97" s="53">
        <v>31334.67</v>
      </c>
      <c r="H97" s="53"/>
      <c r="I97" s="58">
        <v>17419.79</v>
      </c>
      <c r="J97" s="61">
        <f t="shared" si="7"/>
        <v>55.592702907035566</v>
      </c>
      <c r="K97" s="61" t="s">
        <v>159</v>
      </c>
    </row>
    <row r="98" spans="2:11" x14ac:dyDescent="0.25">
      <c r="B98" s="7"/>
      <c r="C98" s="7"/>
      <c r="D98" s="8"/>
      <c r="E98" s="8">
        <v>3433</v>
      </c>
      <c r="F98" s="7" t="s">
        <v>131</v>
      </c>
      <c r="G98" s="53">
        <v>133910.19</v>
      </c>
      <c r="H98" s="53"/>
      <c r="I98" s="58">
        <v>190318.1</v>
      </c>
      <c r="J98" s="61">
        <f t="shared" si="7"/>
        <v>142.12368752519879</v>
      </c>
      <c r="K98" s="61" t="s">
        <v>159</v>
      </c>
    </row>
    <row r="99" spans="2:11" x14ac:dyDescent="0.25">
      <c r="B99" s="7"/>
      <c r="C99" s="19">
        <v>38</v>
      </c>
      <c r="D99" s="106"/>
      <c r="E99" s="106"/>
      <c r="F99" s="19" t="s">
        <v>135</v>
      </c>
      <c r="G99" s="54">
        <f>G100+G102</f>
        <v>4114.3999999999996</v>
      </c>
      <c r="H99" s="54">
        <v>5270</v>
      </c>
      <c r="I99" s="54">
        <f>I100+I102</f>
        <v>5248.3899999999994</v>
      </c>
      <c r="J99" s="62">
        <f t="shared" si="7"/>
        <v>127.56149134746258</v>
      </c>
      <c r="K99" s="62">
        <f t="shared" si="8"/>
        <v>99.589943074003784</v>
      </c>
    </row>
    <row r="100" spans="2:11" x14ac:dyDescent="0.25">
      <c r="B100" s="7"/>
      <c r="C100" s="7"/>
      <c r="D100" s="8">
        <v>381</v>
      </c>
      <c r="E100" s="8"/>
      <c r="F100" s="7" t="s">
        <v>89</v>
      </c>
      <c r="G100" s="53">
        <f>G101</f>
        <v>132.72</v>
      </c>
      <c r="H100" s="53"/>
      <c r="I100" s="53">
        <f>I101</f>
        <v>1000</v>
      </c>
      <c r="J100" s="61">
        <f t="shared" si="7"/>
        <v>753.46594333936105</v>
      </c>
      <c r="K100" s="61" t="s">
        <v>159</v>
      </c>
    </row>
    <row r="101" spans="2:11" x14ac:dyDescent="0.25">
      <c r="B101" s="7"/>
      <c r="C101" s="7"/>
      <c r="D101" s="8"/>
      <c r="E101" s="8">
        <v>3812</v>
      </c>
      <c r="F101" s="7" t="s">
        <v>132</v>
      </c>
      <c r="G101" s="53">
        <v>132.72</v>
      </c>
      <c r="H101" s="53"/>
      <c r="I101" s="58">
        <v>1000</v>
      </c>
      <c r="J101" s="61">
        <f t="shared" si="7"/>
        <v>753.46594333936105</v>
      </c>
      <c r="K101" s="61" t="s">
        <v>159</v>
      </c>
    </row>
    <row r="102" spans="2:11" x14ac:dyDescent="0.25">
      <c r="B102" s="7"/>
      <c r="C102" s="7"/>
      <c r="D102" s="8">
        <v>383</v>
      </c>
      <c r="E102" s="8"/>
      <c r="F102" s="7" t="s">
        <v>133</v>
      </c>
      <c r="G102" s="53">
        <f>SUM(G103:G104)</f>
        <v>3981.68</v>
      </c>
      <c r="H102" s="53"/>
      <c r="I102" s="53">
        <f>SUM(I103:I104)</f>
        <v>4248.3899999999994</v>
      </c>
      <c r="J102" s="61">
        <f t="shared" si="7"/>
        <v>106.69842880392196</v>
      </c>
      <c r="K102" s="61" t="s">
        <v>159</v>
      </c>
    </row>
    <row r="103" spans="2:11" x14ac:dyDescent="0.25">
      <c r="B103" s="7"/>
      <c r="C103" s="7"/>
      <c r="D103" s="8"/>
      <c r="E103" s="8">
        <v>3831</v>
      </c>
      <c r="F103" s="7" t="s">
        <v>134</v>
      </c>
      <c r="G103" s="53">
        <v>3981.68</v>
      </c>
      <c r="H103" s="53"/>
      <c r="I103" s="58">
        <v>3981.72</v>
      </c>
      <c r="J103" s="61">
        <f t="shared" si="7"/>
        <v>100.00100460107291</v>
      </c>
      <c r="K103" s="61" t="s">
        <v>159</v>
      </c>
    </row>
    <row r="104" spans="2:11" x14ac:dyDescent="0.25">
      <c r="B104" s="7"/>
      <c r="C104" s="7"/>
      <c r="D104" s="8"/>
      <c r="E104" s="8">
        <v>3835</v>
      </c>
      <c r="F104" s="7" t="s">
        <v>95</v>
      </c>
      <c r="G104" s="53">
        <v>0</v>
      </c>
      <c r="H104" s="53"/>
      <c r="I104" s="58">
        <v>266.67</v>
      </c>
      <c r="J104" s="61" t="s">
        <v>159</v>
      </c>
      <c r="K104" s="61" t="s">
        <v>159</v>
      </c>
    </row>
    <row r="105" spans="2:11" x14ac:dyDescent="0.25">
      <c r="B105" s="55">
        <v>4</v>
      </c>
      <c r="C105" s="55"/>
      <c r="D105" s="55"/>
      <c r="E105" s="55"/>
      <c r="F105" s="56" t="s">
        <v>6</v>
      </c>
      <c r="G105" s="59">
        <f>G106+G109+G122</f>
        <v>672045.35000000009</v>
      </c>
      <c r="H105" s="59">
        <f>H106+H109+H122</f>
        <v>1666242.0899999999</v>
      </c>
      <c r="I105" s="59">
        <f>I106+I109+I122</f>
        <v>1764854.73</v>
      </c>
      <c r="J105" s="62">
        <f t="shared" ref="J105:J117" si="9">I105/G105*100</f>
        <v>262.60946973295773</v>
      </c>
      <c r="K105" s="62">
        <f t="shared" si="8"/>
        <v>105.91826605460435</v>
      </c>
    </row>
    <row r="106" spans="2:11" x14ac:dyDescent="0.25">
      <c r="B106" s="10"/>
      <c r="C106" s="6">
        <v>41</v>
      </c>
      <c r="D106" s="6"/>
      <c r="E106" s="6"/>
      <c r="F106" s="19" t="s">
        <v>7</v>
      </c>
      <c r="G106" s="54">
        <f t="shared" ref="G106:I107" si="10">G107</f>
        <v>23635.93</v>
      </c>
      <c r="H106" s="54">
        <v>2365.44</v>
      </c>
      <c r="I106" s="54">
        <f t="shared" si="10"/>
        <v>7963.13</v>
      </c>
      <c r="J106" s="62">
        <f t="shared" si="9"/>
        <v>33.690783480912323</v>
      </c>
      <c r="K106" s="62">
        <f t="shared" si="8"/>
        <v>336.64476799242425</v>
      </c>
    </row>
    <row r="107" spans="2:11" x14ac:dyDescent="0.25">
      <c r="B107" s="10"/>
      <c r="C107" s="10"/>
      <c r="D107" s="7">
        <v>412</v>
      </c>
      <c r="E107" s="7"/>
      <c r="F107" s="7" t="s">
        <v>137</v>
      </c>
      <c r="G107" s="53">
        <f t="shared" si="10"/>
        <v>23635.93</v>
      </c>
      <c r="H107" s="53"/>
      <c r="I107" s="53">
        <f t="shared" si="10"/>
        <v>7963.13</v>
      </c>
      <c r="J107" s="61">
        <f t="shared" si="9"/>
        <v>33.690783480912323</v>
      </c>
      <c r="K107" s="61" t="s">
        <v>159</v>
      </c>
    </row>
    <row r="108" spans="2:11" x14ac:dyDescent="0.25">
      <c r="B108" s="10"/>
      <c r="C108" s="10"/>
      <c r="D108" s="7"/>
      <c r="E108" s="7">
        <v>4123</v>
      </c>
      <c r="F108" s="7" t="s">
        <v>138</v>
      </c>
      <c r="G108" s="53">
        <v>23635.93</v>
      </c>
      <c r="H108" s="53"/>
      <c r="I108" s="53">
        <v>7963.13</v>
      </c>
      <c r="J108" s="61">
        <f t="shared" si="9"/>
        <v>33.690783480912323</v>
      </c>
      <c r="K108" s="61" t="s">
        <v>159</v>
      </c>
    </row>
    <row r="109" spans="2:11" x14ac:dyDescent="0.25">
      <c r="B109" s="10"/>
      <c r="C109" s="6">
        <v>42</v>
      </c>
      <c r="D109" s="19"/>
      <c r="E109" s="19"/>
      <c r="F109" s="19" t="s">
        <v>139</v>
      </c>
      <c r="G109" s="54">
        <f>G110+G118+G120+G116</f>
        <v>605894.34000000008</v>
      </c>
      <c r="H109" s="54">
        <v>603167.41</v>
      </c>
      <c r="I109" s="54">
        <f>I110+I118+I120+I116</f>
        <v>632642.8600000001</v>
      </c>
      <c r="J109" s="62">
        <f t="shared" si="9"/>
        <v>104.41471692902759</v>
      </c>
      <c r="K109" s="62">
        <f t="shared" si="8"/>
        <v>104.88677761950038</v>
      </c>
    </row>
    <row r="110" spans="2:11" x14ac:dyDescent="0.25">
      <c r="B110" s="10"/>
      <c r="C110" s="10"/>
      <c r="D110" s="7">
        <v>422</v>
      </c>
      <c r="E110" s="7"/>
      <c r="F110" s="7" t="s">
        <v>140</v>
      </c>
      <c r="G110" s="53">
        <f>SUM(G111:G115)</f>
        <v>568068.34000000008</v>
      </c>
      <c r="H110" s="53"/>
      <c r="I110" s="53">
        <f>SUM(I111:I115)</f>
        <v>579682.56000000006</v>
      </c>
      <c r="J110" s="61">
        <f t="shared" si="9"/>
        <v>102.04451105301872</v>
      </c>
      <c r="K110" s="61" t="s">
        <v>159</v>
      </c>
    </row>
    <row r="111" spans="2:11" x14ac:dyDescent="0.25">
      <c r="B111" s="10"/>
      <c r="C111" s="10"/>
      <c r="D111" s="7"/>
      <c r="E111" s="7">
        <v>4221</v>
      </c>
      <c r="F111" s="7" t="s">
        <v>141</v>
      </c>
      <c r="G111" s="53">
        <v>75439.48</v>
      </c>
      <c r="H111" s="53"/>
      <c r="I111" s="58">
        <v>53589.97</v>
      </c>
      <c r="J111" s="61">
        <f t="shared" si="9"/>
        <v>71.037035249977862</v>
      </c>
      <c r="K111" s="61" t="s">
        <v>159</v>
      </c>
    </row>
    <row r="112" spans="2:11" x14ac:dyDescent="0.25">
      <c r="B112" s="10"/>
      <c r="C112" s="10"/>
      <c r="D112" s="7"/>
      <c r="E112" s="7">
        <v>4223</v>
      </c>
      <c r="F112" s="7" t="s">
        <v>142</v>
      </c>
      <c r="G112" s="53">
        <v>8561.17</v>
      </c>
      <c r="H112" s="53"/>
      <c r="I112" s="58">
        <v>7801.2</v>
      </c>
      <c r="J112" s="61">
        <f t="shared" si="9"/>
        <v>91.12305911458364</v>
      </c>
      <c r="K112" s="61" t="s">
        <v>159</v>
      </c>
    </row>
    <row r="113" spans="2:11" x14ac:dyDescent="0.25">
      <c r="B113" s="10"/>
      <c r="C113" s="10"/>
      <c r="D113" s="7"/>
      <c r="E113" s="7">
        <v>4224</v>
      </c>
      <c r="F113" s="7" t="s">
        <v>143</v>
      </c>
      <c r="G113" s="53">
        <v>366275.9</v>
      </c>
      <c r="H113" s="53"/>
      <c r="I113" s="58">
        <v>513046.17</v>
      </c>
      <c r="J113" s="61">
        <f t="shared" si="9"/>
        <v>140.0709601696426</v>
      </c>
      <c r="K113" s="61" t="s">
        <v>159</v>
      </c>
    </row>
    <row r="114" spans="2:11" x14ac:dyDescent="0.25">
      <c r="B114" s="10"/>
      <c r="C114" s="10"/>
      <c r="D114" s="7"/>
      <c r="E114" s="7">
        <v>4225</v>
      </c>
      <c r="F114" s="7" t="s">
        <v>144</v>
      </c>
      <c r="G114" s="53">
        <v>4154.58</v>
      </c>
      <c r="H114" s="53"/>
      <c r="I114" s="58">
        <v>1161.18</v>
      </c>
      <c r="J114" s="61">
        <f t="shared" si="9"/>
        <v>27.94939560677614</v>
      </c>
      <c r="K114" s="61" t="s">
        <v>159</v>
      </c>
    </row>
    <row r="115" spans="2:11" x14ac:dyDescent="0.25">
      <c r="B115" s="10"/>
      <c r="C115" s="10"/>
      <c r="D115" s="7"/>
      <c r="E115" s="7">
        <v>4227</v>
      </c>
      <c r="F115" s="7" t="s">
        <v>145</v>
      </c>
      <c r="G115" s="53">
        <v>113637.21</v>
      </c>
      <c r="H115" s="53"/>
      <c r="I115" s="58">
        <v>4084.04</v>
      </c>
      <c r="J115" s="61">
        <f t="shared" si="9"/>
        <v>3.593928432421035</v>
      </c>
      <c r="K115" s="61" t="s">
        <v>159</v>
      </c>
    </row>
    <row r="116" spans="2:11" x14ac:dyDescent="0.25">
      <c r="B116" s="10"/>
      <c r="C116" s="10"/>
      <c r="D116" s="7">
        <v>423</v>
      </c>
      <c r="E116" s="7"/>
      <c r="F116" s="7" t="s">
        <v>156</v>
      </c>
      <c r="G116" s="53">
        <f>G117</f>
        <v>31189.86</v>
      </c>
      <c r="H116" s="53"/>
      <c r="I116" s="53">
        <f>I117</f>
        <v>19438.91</v>
      </c>
      <c r="J116" s="61">
        <f t="shared" si="9"/>
        <v>62.324454165552524</v>
      </c>
      <c r="K116" s="61" t="s">
        <v>159</v>
      </c>
    </row>
    <row r="117" spans="2:11" x14ac:dyDescent="0.25">
      <c r="B117" s="10"/>
      <c r="C117" s="10"/>
      <c r="D117" s="7"/>
      <c r="E117" s="7">
        <v>4231</v>
      </c>
      <c r="F117" s="7" t="s">
        <v>155</v>
      </c>
      <c r="G117" s="53">
        <v>31189.86</v>
      </c>
      <c r="H117" s="53"/>
      <c r="I117" s="58">
        <v>19438.91</v>
      </c>
      <c r="J117" s="61">
        <f t="shared" si="9"/>
        <v>62.324454165552524</v>
      </c>
      <c r="K117" s="61" t="s">
        <v>159</v>
      </c>
    </row>
    <row r="118" spans="2:11" x14ac:dyDescent="0.25">
      <c r="B118" s="10"/>
      <c r="C118" s="10"/>
      <c r="D118" s="7">
        <v>424</v>
      </c>
      <c r="E118" s="7"/>
      <c r="F118" s="7" t="s">
        <v>146</v>
      </c>
      <c r="G118" s="53">
        <f>G119</f>
        <v>0</v>
      </c>
      <c r="H118" s="53"/>
      <c r="I118" s="53">
        <f>I119</f>
        <v>53.99</v>
      </c>
      <c r="J118" s="61" t="s">
        <v>159</v>
      </c>
      <c r="K118" s="61" t="s">
        <v>159</v>
      </c>
    </row>
    <row r="119" spans="2:11" x14ac:dyDescent="0.25">
      <c r="B119" s="10"/>
      <c r="C119" s="10"/>
      <c r="D119" s="7"/>
      <c r="E119" s="7">
        <v>4241</v>
      </c>
      <c r="F119" s="7" t="s">
        <v>147</v>
      </c>
      <c r="G119" s="53">
        <v>0</v>
      </c>
      <c r="H119" s="53"/>
      <c r="I119" s="58">
        <v>53.99</v>
      </c>
      <c r="J119" s="61" t="s">
        <v>159</v>
      </c>
      <c r="K119" s="61" t="s">
        <v>159</v>
      </c>
    </row>
    <row r="120" spans="2:11" x14ac:dyDescent="0.25">
      <c r="B120" s="10"/>
      <c r="C120" s="10"/>
      <c r="D120" s="7">
        <v>426</v>
      </c>
      <c r="E120" s="7"/>
      <c r="F120" s="7" t="s">
        <v>151</v>
      </c>
      <c r="G120" s="53">
        <f>G121</f>
        <v>6636.14</v>
      </c>
      <c r="H120" s="53"/>
      <c r="I120" s="53">
        <f>I121</f>
        <v>33467.4</v>
      </c>
      <c r="J120" s="61">
        <f>I120/G120*100</f>
        <v>504.32028257390596</v>
      </c>
      <c r="K120" s="61" t="s">
        <v>159</v>
      </c>
    </row>
    <row r="121" spans="2:11" x14ac:dyDescent="0.25">
      <c r="B121" s="10"/>
      <c r="C121" s="10"/>
      <c r="D121" s="7"/>
      <c r="E121" s="7">
        <v>4262</v>
      </c>
      <c r="F121" s="7" t="s">
        <v>150</v>
      </c>
      <c r="G121" s="53">
        <v>6636.14</v>
      </c>
      <c r="H121" s="53"/>
      <c r="I121" s="58">
        <v>33467.4</v>
      </c>
      <c r="J121" s="61">
        <f>I121/G121*100</f>
        <v>504.32028257390596</v>
      </c>
      <c r="K121" s="61" t="s">
        <v>159</v>
      </c>
    </row>
    <row r="122" spans="2:11" x14ac:dyDescent="0.25">
      <c r="B122" s="10"/>
      <c r="C122" s="6">
        <v>45</v>
      </c>
      <c r="D122" s="19"/>
      <c r="E122" s="19"/>
      <c r="F122" s="19" t="s">
        <v>148</v>
      </c>
      <c r="G122" s="54">
        <f>G123+G125</f>
        <v>42515.08</v>
      </c>
      <c r="H122" s="54">
        <v>1060709.24</v>
      </c>
      <c r="I122" s="54">
        <f>I123+I125</f>
        <v>1124248.74</v>
      </c>
      <c r="J122" s="62">
        <f>I122/G122*100</f>
        <v>2644.3528743212992</v>
      </c>
      <c r="K122" s="62">
        <f t="shared" ref="K122" si="11">I122/H122*100</f>
        <v>105.99028438745381</v>
      </c>
    </row>
    <row r="123" spans="2:11" x14ac:dyDescent="0.25">
      <c r="B123" s="10"/>
      <c r="C123" s="10"/>
      <c r="D123" s="7">
        <v>451</v>
      </c>
      <c r="E123" s="7"/>
      <c r="F123" s="7" t="s">
        <v>149</v>
      </c>
      <c r="G123" s="53">
        <f>G124</f>
        <v>42515.08</v>
      </c>
      <c r="H123" s="53"/>
      <c r="I123" s="53">
        <f>I124</f>
        <v>1104398.74</v>
      </c>
      <c r="J123" s="61">
        <f>I123/G123*100</f>
        <v>2597.6635584362066</v>
      </c>
      <c r="K123" s="61" t="s">
        <v>159</v>
      </c>
    </row>
    <row r="124" spans="2:11" x14ac:dyDescent="0.25">
      <c r="B124" s="10"/>
      <c r="C124" s="10"/>
      <c r="D124" s="7"/>
      <c r="E124" s="7">
        <v>4511</v>
      </c>
      <c r="F124" s="7" t="s">
        <v>149</v>
      </c>
      <c r="G124" s="53">
        <v>42515.08</v>
      </c>
      <c r="H124" s="53"/>
      <c r="I124" s="58">
        <v>1104398.74</v>
      </c>
      <c r="J124" s="61">
        <f>I124/G124*100</f>
        <v>2597.6635584362066</v>
      </c>
      <c r="K124" s="61" t="s">
        <v>159</v>
      </c>
    </row>
    <row r="125" spans="2:11" x14ac:dyDescent="0.25">
      <c r="B125" s="10"/>
      <c r="C125" s="10"/>
      <c r="D125" s="7">
        <v>452</v>
      </c>
      <c r="E125" s="7"/>
      <c r="F125" s="7" t="s">
        <v>157</v>
      </c>
      <c r="G125" s="53">
        <f>G126</f>
        <v>0</v>
      </c>
      <c r="H125" s="53"/>
      <c r="I125" s="53">
        <f>I126</f>
        <v>19850</v>
      </c>
      <c r="J125" s="61" t="s">
        <v>159</v>
      </c>
      <c r="K125" s="61" t="s">
        <v>159</v>
      </c>
    </row>
    <row r="126" spans="2:11" x14ac:dyDescent="0.25">
      <c r="B126" s="10"/>
      <c r="C126" s="10"/>
      <c r="D126" s="7"/>
      <c r="E126" s="7">
        <v>4521</v>
      </c>
      <c r="F126" s="7" t="s">
        <v>157</v>
      </c>
      <c r="G126" s="53">
        <v>0</v>
      </c>
      <c r="H126" s="53"/>
      <c r="I126" s="58">
        <v>19850</v>
      </c>
      <c r="J126" s="61" t="s">
        <v>159</v>
      </c>
      <c r="K126" s="61" t="s">
        <v>159</v>
      </c>
    </row>
  </sheetData>
  <mergeCells count="7">
    <mergeCell ref="B8:F8"/>
    <mergeCell ref="B9:F9"/>
    <mergeCell ref="B50:F50"/>
    <mergeCell ref="B51:F51"/>
    <mergeCell ref="B2:K2"/>
    <mergeCell ref="B4:K4"/>
    <mergeCell ref="B6:K6"/>
  </mergeCells>
  <pageMargins left="0.7" right="0.7" top="0.75" bottom="0.75" header="0.3" footer="0.3"/>
  <pageSetup paperSize="9" scale="46" fitToHeight="0" orientation="portrait" r:id="rId1"/>
  <ignoredErrors>
    <ignoredError sqref="I44 G4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G32"/>
  <sheetViews>
    <sheetView zoomScaleNormal="100" workbookViewId="0">
      <selection activeCell="E4" sqref="E4"/>
    </sheetView>
  </sheetViews>
  <sheetFormatPr defaultRowHeight="15" x14ac:dyDescent="0.25"/>
  <cols>
    <col min="2" max="2" width="45.140625" customWidth="1"/>
    <col min="3" max="5" width="22.7109375" customWidth="1"/>
    <col min="6" max="7" width="12.7109375" customWidth="1"/>
  </cols>
  <sheetData>
    <row r="1" spans="2:7" ht="18" x14ac:dyDescent="0.25">
      <c r="B1" s="2"/>
      <c r="C1" s="2"/>
      <c r="D1" s="2"/>
      <c r="E1" s="3"/>
      <c r="F1" s="3"/>
      <c r="G1" s="3"/>
    </row>
    <row r="2" spans="2:7" ht="15.75" customHeight="1" x14ac:dyDescent="0.25">
      <c r="B2" s="155" t="s">
        <v>42</v>
      </c>
      <c r="C2" s="155"/>
      <c r="D2" s="155"/>
      <c r="E2" s="155"/>
      <c r="F2" s="155"/>
      <c r="G2" s="155"/>
    </row>
    <row r="3" spans="2:7" ht="18" x14ac:dyDescent="0.25">
      <c r="B3" s="2"/>
      <c r="C3" s="2"/>
      <c r="D3" s="2"/>
      <c r="E3" s="3"/>
      <c r="F3" s="3"/>
      <c r="G3" s="3"/>
    </row>
    <row r="4" spans="2:7" ht="38.25" x14ac:dyDescent="0.25">
      <c r="B4" s="32" t="s">
        <v>8</v>
      </c>
      <c r="C4" s="32" t="s">
        <v>163</v>
      </c>
      <c r="D4" s="32" t="s">
        <v>204</v>
      </c>
      <c r="E4" s="32" t="s">
        <v>168</v>
      </c>
      <c r="F4" s="32" t="s">
        <v>18</v>
      </c>
      <c r="G4" s="32" t="s">
        <v>52</v>
      </c>
    </row>
    <row r="5" spans="2:7" x14ac:dyDescent="0.25">
      <c r="B5" s="32">
        <v>1</v>
      </c>
      <c r="C5" s="32">
        <v>2</v>
      </c>
      <c r="D5" s="32">
        <v>3</v>
      </c>
      <c r="E5" s="32">
        <v>4</v>
      </c>
      <c r="F5" s="32" t="s">
        <v>160</v>
      </c>
      <c r="G5" s="32" t="s">
        <v>161</v>
      </c>
    </row>
    <row r="6" spans="2:7" ht="18" customHeight="1" x14ac:dyDescent="0.25">
      <c r="B6" s="57" t="s">
        <v>41</v>
      </c>
      <c r="C6" s="98">
        <f>C7+C9+C11+C13+C15+C17</f>
        <v>28043105</v>
      </c>
      <c r="D6" s="98">
        <f>D7+D9+D11+D13+D15+D17</f>
        <v>34500550.870000005</v>
      </c>
      <c r="E6" s="98">
        <f>E7+E9+E11+E13+E15+E17</f>
        <v>33446639.820000004</v>
      </c>
      <c r="F6" s="63">
        <f t="shared" ref="F6:F18" si="0">E6/C6*100</f>
        <v>119.26867520554518</v>
      </c>
      <c r="G6" s="63">
        <f t="shared" ref="G6:G18" si="1">E6/D6*100</f>
        <v>96.945234138517975</v>
      </c>
    </row>
    <row r="7" spans="2:7" x14ac:dyDescent="0.25">
      <c r="B7" s="6" t="s">
        <v>39</v>
      </c>
      <c r="C7" s="67">
        <f>C8</f>
        <v>1090332</v>
      </c>
      <c r="D7" s="67">
        <f>D8</f>
        <v>1821150.87</v>
      </c>
      <c r="E7" s="67">
        <f>E8</f>
        <v>1813665.95</v>
      </c>
      <c r="F7" s="61">
        <f t="shared" si="0"/>
        <v>166.34070631697503</v>
      </c>
      <c r="G7" s="61">
        <f t="shared" si="1"/>
        <v>99.589000553260036</v>
      </c>
    </row>
    <row r="8" spans="2:7" x14ac:dyDescent="0.25">
      <c r="B8" s="12" t="s">
        <v>38</v>
      </c>
      <c r="C8" s="66">
        <v>1090332</v>
      </c>
      <c r="D8" s="66">
        <v>1821150.87</v>
      </c>
      <c r="E8" s="99">
        <v>1813665.95</v>
      </c>
      <c r="F8" s="61">
        <f t="shared" si="0"/>
        <v>166.34070631697503</v>
      </c>
      <c r="G8" s="61">
        <f t="shared" si="1"/>
        <v>99.589000553260036</v>
      </c>
    </row>
    <row r="9" spans="2:7" x14ac:dyDescent="0.25">
      <c r="B9" s="6" t="s">
        <v>34</v>
      </c>
      <c r="C9" s="67">
        <f>C10</f>
        <v>190494</v>
      </c>
      <c r="D9" s="67">
        <f>D10</f>
        <v>260100</v>
      </c>
      <c r="E9" s="67">
        <f>E10</f>
        <v>206951.4</v>
      </c>
      <c r="F9" s="61">
        <f t="shared" si="0"/>
        <v>108.63932722290465</v>
      </c>
      <c r="G9" s="61">
        <f t="shared" si="1"/>
        <v>79.566089965397921</v>
      </c>
    </row>
    <row r="10" spans="2:7" x14ac:dyDescent="0.25">
      <c r="B10" s="68" t="s">
        <v>33</v>
      </c>
      <c r="C10" s="66">
        <v>190494</v>
      </c>
      <c r="D10" s="66">
        <v>260100</v>
      </c>
      <c r="E10" s="99">
        <v>206951.4</v>
      </c>
      <c r="F10" s="61">
        <f t="shared" si="0"/>
        <v>108.63932722290465</v>
      </c>
      <c r="G10" s="61">
        <f t="shared" si="1"/>
        <v>79.566089965397921</v>
      </c>
    </row>
    <row r="11" spans="2:7" x14ac:dyDescent="0.25">
      <c r="B11" s="6" t="s">
        <v>172</v>
      </c>
      <c r="C11" s="67">
        <f>C12</f>
        <v>21522716</v>
      </c>
      <c r="D11" s="67">
        <f>D12</f>
        <v>28760300</v>
      </c>
      <c r="E11" s="67">
        <f>E12</f>
        <v>26837906.52</v>
      </c>
      <c r="F11" s="61">
        <f t="shared" si="0"/>
        <v>124.69572390399055</v>
      </c>
      <c r="G11" s="61">
        <f t="shared" si="1"/>
        <v>93.315808666808067</v>
      </c>
    </row>
    <row r="12" spans="2:7" x14ac:dyDescent="0.25">
      <c r="B12" s="68" t="s">
        <v>175</v>
      </c>
      <c r="C12" s="66">
        <v>21522716</v>
      </c>
      <c r="D12" s="66">
        <v>28760300</v>
      </c>
      <c r="E12" s="99">
        <v>26837906.52</v>
      </c>
      <c r="F12" s="61">
        <f t="shared" si="0"/>
        <v>124.69572390399055</v>
      </c>
      <c r="G12" s="61">
        <f t="shared" si="1"/>
        <v>93.315808666808067</v>
      </c>
    </row>
    <row r="13" spans="2:7" x14ac:dyDescent="0.25">
      <c r="B13" s="6" t="s">
        <v>173</v>
      </c>
      <c r="C13" s="67">
        <f>C14</f>
        <v>5081180</v>
      </c>
      <c r="D13" s="67">
        <f>D14</f>
        <v>3515000</v>
      </c>
      <c r="E13" s="67">
        <f>E14</f>
        <v>4529748.4800000004</v>
      </c>
      <c r="F13" s="61">
        <f t="shared" si="0"/>
        <v>89.147569659016227</v>
      </c>
      <c r="G13" s="61">
        <f t="shared" si="1"/>
        <v>128.8690890469417</v>
      </c>
    </row>
    <row r="14" spans="2:7" x14ac:dyDescent="0.25">
      <c r="B14" s="68" t="s">
        <v>176</v>
      </c>
      <c r="C14" s="66">
        <v>5081180</v>
      </c>
      <c r="D14" s="66">
        <v>3515000</v>
      </c>
      <c r="E14" s="99">
        <v>4529748.4800000004</v>
      </c>
      <c r="F14" s="61">
        <f t="shared" si="0"/>
        <v>89.147569659016227</v>
      </c>
      <c r="G14" s="61">
        <f t="shared" si="1"/>
        <v>128.8690890469417</v>
      </c>
    </row>
    <row r="15" spans="2:7" x14ac:dyDescent="0.25">
      <c r="B15" s="6" t="s">
        <v>174</v>
      </c>
      <c r="C15" s="67">
        <f>C16</f>
        <v>141039</v>
      </c>
      <c r="D15" s="67">
        <f>D16</f>
        <v>140000</v>
      </c>
      <c r="E15" s="67">
        <f>E16</f>
        <v>54312.67</v>
      </c>
      <c r="F15" s="61">
        <f t="shared" si="0"/>
        <v>38.508972695495572</v>
      </c>
      <c r="G15" s="61">
        <f t="shared" si="1"/>
        <v>38.794764285714287</v>
      </c>
    </row>
    <row r="16" spans="2:7" x14ac:dyDescent="0.25">
      <c r="B16" s="68" t="s">
        <v>177</v>
      </c>
      <c r="C16" s="66">
        <v>141039</v>
      </c>
      <c r="D16" s="66">
        <v>140000</v>
      </c>
      <c r="E16" s="99">
        <v>54312.67</v>
      </c>
      <c r="F16" s="61">
        <f t="shared" si="0"/>
        <v>38.508972695495572</v>
      </c>
      <c r="G16" s="61">
        <f t="shared" si="1"/>
        <v>38.794764285714287</v>
      </c>
    </row>
    <row r="17" spans="2:7" ht="25.5" x14ac:dyDescent="0.25">
      <c r="B17" s="6" t="s">
        <v>178</v>
      </c>
      <c r="C17" s="67">
        <f>C18</f>
        <v>17344</v>
      </c>
      <c r="D17" s="67">
        <f>D18</f>
        <v>4000</v>
      </c>
      <c r="E17" s="67">
        <f>E18</f>
        <v>4054.8</v>
      </c>
      <c r="F17" s="61">
        <f t="shared" si="0"/>
        <v>23.37869003690037</v>
      </c>
      <c r="G17" s="61">
        <f t="shared" si="1"/>
        <v>101.37</v>
      </c>
    </row>
    <row r="18" spans="2:7" ht="25.5" x14ac:dyDescent="0.25">
      <c r="B18" s="68" t="s">
        <v>179</v>
      </c>
      <c r="C18" s="66">
        <v>17344</v>
      </c>
      <c r="D18" s="66">
        <v>4000</v>
      </c>
      <c r="E18" s="99">
        <v>4054.8</v>
      </c>
      <c r="F18" s="61">
        <f t="shared" si="0"/>
        <v>23.37869003690037</v>
      </c>
      <c r="G18" s="61">
        <f t="shared" si="1"/>
        <v>101.37</v>
      </c>
    </row>
    <row r="19" spans="2:7" x14ac:dyDescent="0.25">
      <c r="B19" s="68"/>
      <c r="C19" s="66"/>
      <c r="D19" s="66"/>
      <c r="E19" s="99"/>
      <c r="F19" s="61"/>
      <c r="G19" s="61"/>
    </row>
    <row r="20" spans="2:7" ht="18" customHeight="1" x14ac:dyDescent="0.25">
      <c r="B20" s="57" t="s">
        <v>40</v>
      </c>
      <c r="C20" s="98">
        <f>C21+C23+C25+C27+C29+C31</f>
        <v>29261162</v>
      </c>
      <c r="D20" s="98">
        <f>D21+D23+D25+D27+D29+D31</f>
        <v>34500550.870000005</v>
      </c>
      <c r="E20" s="98">
        <f>E21+E23+E25+E27+E29+E31</f>
        <v>34168763.295000002</v>
      </c>
      <c r="F20" s="63">
        <f t="shared" ref="F20:F32" si="2">E20/C20*100</f>
        <v>116.77172388095866</v>
      </c>
      <c r="G20" s="63">
        <f t="shared" ref="G20:G32" si="3">E20/D20*100</f>
        <v>99.038312239563382</v>
      </c>
    </row>
    <row r="21" spans="2:7" ht="15.75" customHeight="1" x14ac:dyDescent="0.25">
      <c r="B21" s="6" t="s">
        <v>39</v>
      </c>
      <c r="C21" s="67">
        <f>C22</f>
        <v>1090320</v>
      </c>
      <c r="D21" s="67">
        <f>D22</f>
        <v>1821150.87</v>
      </c>
      <c r="E21" s="67">
        <f>E22</f>
        <v>1813666.11</v>
      </c>
      <c r="F21" s="61">
        <f t="shared" si="2"/>
        <v>166.34255172793308</v>
      </c>
      <c r="G21" s="61">
        <f t="shared" si="3"/>
        <v>99.589009338913257</v>
      </c>
    </row>
    <row r="22" spans="2:7" x14ac:dyDescent="0.25">
      <c r="B22" s="12" t="s">
        <v>38</v>
      </c>
      <c r="C22" s="66">
        <v>1090320</v>
      </c>
      <c r="D22" s="66">
        <v>1821150.87</v>
      </c>
      <c r="E22" s="99">
        <v>1813666.11</v>
      </c>
      <c r="F22" s="61">
        <f t="shared" si="2"/>
        <v>166.34255172793308</v>
      </c>
      <c r="G22" s="61">
        <f t="shared" si="3"/>
        <v>99.589009338913257</v>
      </c>
    </row>
    <row r="23" spans="2:7" x14ac:dyDescent="0.25">
      <c r="B23" s="6" t="s">
        <v>34</v>
      </c>
      <c r="C23" s="67">
        <f>C24</f>
        <v>132856</v>
      </c>
      <c r="D23" s="67">
        <f>D24</f>
        <v>260100</v>
      </c>
      <c r="E23" s="67">
        <f>E24</f>
        <v>267574.15500000003</v>
      </c>
      <c r="F23" s="61">
        <f t="shared" si="2"/>
        <v>201.4016341000783</v>
      </c>
      <c r="G23" s="61">
        <f t="shared" si="3"/>
        <v>102.87356978085353</v>
      </c>
    </row>
    <row r="24" spans="2:7" x14ac:dyDescent="0.25">
      <c r="B24" s="68" t="s">
        <v>33</v>
      </c>
      <c r="C24" s="66">
        <v>132856</v>
      </c>
      <c r="D24" s="66">
        <v>260100</v>
      </c>
      <c r="E24" s="99">
        <v>267574.15500000003</v>
      </c>
      <c r="F24" s="61">
        <f t="shared" si="2"/>
        <v>201.4016341000783</v>
      </c>
      <c r="G24" s="61">
        <f t="shared" si="3"/>
        <v>102.87356978085353</v>
      </c>
    </row>
    <row r="25" spans="2:7" x14ac:dyDescent="0.25">
      <c r="B25" s="6" t="s">
        <v>172</v>
      </c>
      <c r="C25" s="67">
        <f>C26</f>
        <v>21499824</v>
      </c>
      <c r="D25" s="67">
        <f>D26</f>
        <v>28760300</v>
      </c>
      <c r="E25" s="67">
        <f>E26</f>
        <v>28691615.890000001</v>
      </c>
      <c r="F25" s="61">
        <f t="shared" si="2"/>
        <v>133.45046866430164</v>
      </c>
      <c r="G25" s="61">
        <f t="shared" si="3"/>
        <v>99.76118430614423</v>
      </c>
    </row>
    <row r="26" spans="2:7" x14ac:dyDescent="0.25">
      <c r="B26" s="68" t="s">
        <v>175</v>
      </c>
      <c r="C26" s="66">
        <v>21499824</v>
      </c>
      <c r="D26" s="66">
        <v>28760300</v>
      </c>
      <c r="E26" s="99">
        <v>28691615.890000001</v>
      </c>
      <c r="F26" s="61">
        <f t="shared" si="2"/>
        <v>133.45046866430164</v>
      </c>
      <c r="G26" s="61">
        <f t="shared" si="3"/>
        <v>99.76118430614423</v>
      </c>
    </row>
    <row r="27" spans="2:7" x14ac:dyDescent="0.25">
      <c r="B27" s="6" t="s">
        <v>173</v>
      </c>
      <c r="C27" s="67">
        <f>C28</f>
        <v>6400951</v>
      </c>
      <c r="D27" s="67">
        <f>D28</f>
        <v>3515000</v>
      </c>
      <c r="E27" s="67">
        <f>E28</f>
        <v>3341421</v>
      </c>
      <c r="F27" s="61">
        <f t="shared" si="2"/>
        <v>52.201946242050589</v>
      </c>
      <c r="G27" s="61">
        <f t="shared" si="3"/>
        <v>95.061763869132292</v>
      </c>
    </row>
    <row r="28" spans="2:7" x14ac:dyDescent="0.25">
      <c r="B28" s="68" t="s">
        <v>176</v>
      </c>
      <c r="C28" s="66">
        <v>6400951</v>
      </c>
      <c r="D28" s="66">
        <v>3515000</v>
      </c>
      <c r="E28" s="99">
        <v>3341421</v>
      </c>
      <c r="F28" s="61">
        <f t="shared" si="2"/>
        <v>52.201946242050589</v>
      </c>
      <c r="G28" s="61">
        <f t="shared" si="3"/>
        <v>95.061763869132292</v>
      </c>
    </row>
    <row r="29" spans="2:7" x14ac:dyDescent="0.25">
      <c r="B29" s="6" t="s">
        <v>174</v>
      </c>
      <c r="C29" s="67">
        <f>C30</f>
        <v>131345</v>
      </c>
      <c r="D29" s="67">
        <f>D30</f>
        <v>140000</v>
      </c>
      <c r="E29" s="67">
        <f>E30</f>
        <v>50431.34</v>
      </c>
      <c r="F29" s="61">
        <f t="shared" si="2"/>
        <v>38.396086642049561</v>
      </c>
      <c r="G29" s="61">
        <f t="shared" si="3"/>
        <v>36.022385714285711</v>
      </c>
    </row>
    <row r="30" spans="2:7" x14ac:dyDescent="0.25">
      <c r="B30" s="68" t="s">
        <v>177</v>
      </c>
      <c r="C30" s="66">
        <v>131345</v>
      </c>
      <c r="D30" s="66">
        <v>140000</v>
      </c>
      <c r="E30" s="99">
        <v>50431.34</v>
      </c>
      <c r="F30" s="61">
        <f t="shared" si="2"/>
        <v>38.396086642049561</v>
      </c>
      <c r="G30" s="61">
        <f t="shared" si="3"/>
        <v>36.022385714285711</v>
      </c>
    </row>
    <row r="31" spans="2:7" ht="25.5" x14ac:dyDescent="0.25">
      <c r="B31" s="6" t="s">
        <v>178</v>
      </c>
      <c r="C31" s="67">
        <f>C32</f>
        <v>5866</v>
      </c>
      <c r="D31" s="67">
        <f>D32</f>
        <v>4000</v>
      </c>
      <c r="E31" s="67">
        <f>E32</f>
        <v>4054.8</v>
      </c>
      <c r="F31" s="61">
        <f t="shared" si="2"/>
        <v>69.123764064098197</v>
      </c>
      <c r="G31" s="61">
        <f t="shared" si="3"/>
        <v>101.37</v>
      </c>
    </row>
    <row r="32" spans="2:7" ht="25.5" x14ac:dyDescent="0.25">
      <c r="B32" s="68" t="s">
        <v>179</v>
      </c>
      <c r="C32" s="66">
        <v>5866</v>
      </c>
      <c r="D32" s="66">
        <v>4000</v>
      </c>
      <c r="E32" s="99">
        <v>4054.8</v>
      </c>
      <c r="F32" s="61">
        <f t="shared" si="2"/>
        <v>69.123764064098197</v>
      </c>
      <c r="G32" s="61">
        <f t="shared" si="3"/>
        <v>101.37</v>
      </c>
    </row>
  </sheetData>
  <mergeCells count="1">
    <mergeCell ref="B2:G2"/>
  </mergeCells>
  <pageMargins left="0.7" right="0.7" top="0.75" bottom="0.75" header="0.3" footer="0.3"/>
  <pageSetup paperSize="9" scale="5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G9"/>
  <sheetViews>
    <sheetView workbookViewId="0">
      <selection activeCell="E9" sqref="E9"/>
    </sheetView>
  </sheetViews>
  <sheetFormatPr defaultRowHeight="15" x14ac:dyDescent="0.25"/>
  <cols>
    <col min="2" max="2" width="37.7109375" customWidth="1"/>
    <col min="3" max="5" width="25.28515625" customWidth="1"/>
    <col min="6" max="7" width="15.7109375" customWidth="1"/>
  </cols>
  <sheetData>
    <row r="1" spans="2:7" ht="18" x14ac:dyDescent="0.25">
      <c r="B1" s="2"/>
      <c r="C1" s="2"/>
      <c r="D1" s="2"/>
      <c r="E1" s="3"/>
      <c r="F1" s="3"/>
      <c r="G1" s="3"/>
    </row>
    <row r="2" spans="2:7" ht="15.75" customHeight="1" x14ac:dyDescent="0.25">
      <c r="B2" s="155" t="s">
        <v>51</v>
      </c>
      <c r="C2" s="155"/>
      <c r="D2" s="155"/>
      <c r="E2" s="155"/>
      <c r="F2" s="155"/>
      <c r="G2" s="155"/>
    </row>
    <row r="3" spans="2:7" ht="18" x14ac:dyDescent="0.25">
      <c r="B3" s="2"/>
      <c r="C3" s="2"/>
      <c r="D3" s="2"/>
      <c r="E3" s="3"/>
      <c r="F3" s="3"/>
      <c r="G3" s="3"/>
    </row>
    <row r="4" spans="2:7" ht="25.5" x14ac:dyDescent="0.25">
      <c r="B4" s="32" t="s">
        <v>8</v>
      </c>
      <c r="C4" s="32" t="s">
        <v>166</v>
      </c>
      <c r="D4" s="32" t="s">
        <v>204</v>
      </c>
      <c r="E4" s="32" t="s">
        <v>167</v>
      </c>
      <c r="F4" s="32" t="s">
        <v>18</v>
      </c>
      <c r="G4" s="32" t="s">
        <v>52</v>
      </c>
    </row>
    <row r="5" spans="2:7" ht="12.75" customHeight="1" x14ac:dyDescent="0.25">
      <c r="B5" s="32">
        <v>1</v>
      </c>
      <c r="C5" s="32">
        <v>2</v>
      </c>
      <c r="D5" s="32">
        <v>3</v>
      </c>
      <c r="E5" s="32">
        <v>4</v>
      </c>
      <c r="F5" s="32" t="s">
        <v>160</v>
      </c>
      <c r="G5" s="32" t="s">
        <v>161</v>
      </c>
    </row>
    <row r="6" spans="2:7" ht="15.75" customHeight="1" x14ac:dyDescent="0.25">
      <c r="B6" s="6" t="s">
        <v>40</v>
      </c>
      <c r="C6" s="66">
        <f t="shared" ref="C6:E7" si="0">C7</f>
        <v>29261162</v>
      </c>
      <c r="D6" s="66">
        <f t="shared" si="0"/>
        <v>34370550.869999997</v>
      </c>
      <c r="E6" s="66">
        <f t="shared" si="0"/>
        <v>34168763.289999999</v>
      </c>
      <c r="F6" s="64">
        <f>E6/C6*100</f>
        <v>116.77172386387116</v>
      </c>
      <c r="G6" s="64">
        <f>E6/D6*100</f>
        <v>99.412905598274463</v>
      </c>
    </row>
    <row r="7" spans="2:7" ht="15.75" customHeight="1" x14ac:dyDescent="0.25">
      <c r="B7" s="6" t="s">
        <v>164</v>
      </c>
      <c r="C7" s="66">
        <f t="shared" si="0"/>
        <v>29261162</v>
      </c>
      <c r="D7" s="66">
        <f t="shared" si="0"/>
        <v>34370550.869999997</v>
      </c>
      <c r="E7" s="66">
        <f t="shared" si="0"/>
        <v>34168763.289999999</v>
      </c>
      <c r="F7" s="64">
        <f>E7/C7*100</f>
        <v>116.77172386387116</v>
      </c>
      <c r="G7" s="64">
        <f>E7/D7*100</f>
        <v>99.412905598274463</v>
      </c>
    </row>
    <row r="8" spans="2:7" x14ac:dyDescent="0.25">
      <c r="B8" s="12" t="s">
        <v>165</v>
      </c>
      <c r="C8" s="65">
        <v>29261162</v>
      </c>
      <c r="D8" s="66">
        <v>34370550.869999997</v>
      </c>
      <c r="E8" s="66">
        <v>34168763.289999999</v>
      </c>
      <c r="F8" s="64">
        <f>E8/C8*100</f>
        <v>116.77172386387116</v>
      </c>
      <c r="G8" s="64">
        <f>E8/D8*100</f>
        <v>99.412905598274463</v>
      </c>
    </row>
    <row r="9" spans="2:7" x14ac:dyDescent="0.25">
      <c r="B9" s="12" t="s">
        <v>169</v>
      </c>
      <c r="C9" s="65">
        <v>29261162</v>
      </c>
      <c r="D9" s="66">
        <v>34370550.869999997</v>
      </c>
      <c r="E9" s="66">
        <v>34168763.289999999</v>
      </c>
      <c r="F9" s="64">
        <f>E9/C9*100</f>
        <v>116.77172386387116</v>
      </c>
      <c r="G9" s="64">
        <f>E9/D9*100</f>
        <v>99.412905598274463</v>
      </c>
    </row>
  </sheetData>
  <mergeCells count="1">
    <mergeCell ref="B2:G2"/>
  </mergeCells>
  <pageMargins left="0.7" right="0.7" top="0.75" bottom="0.75" header="0.3" footer="0.3"/>
  <pageSetup paperSize="9"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L16"/>
  <sheetViews>
    <sheetView workbookViewId="0">
      <selection activeCell="K8" sqref="K8"/>
    </sheetView>
  </sheetViews>
  <sheetFormatPr defaultRowHeight="15" x14ac:dyDescent="0.25"/>
  <cols>
    <col min="2" max="2" width="7.42578125" bestFit="1" customWidth="1"/>
    <col min="3" max="3" width="8.42578125" bestFit="1" customWidth="1"/>
    <col min="4" max="4" width="8.42578125" customWidth="1"/>
    <col min="5" max="5" width="5.42578125" bestFit="1" customWidth="1"/>
    <col min="6" max="10" width="25.28515625" customWidth="1"/>
    <col min="11" max="12" width="15.7109375" customWidth="1"/>
  </cols>
  <sheetData>
    <row r="1" spans="2:12" ht="18" customHeigh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2:12" ht="18" customHeight="1" x14ac:dyDescent="0.25">
      <c r="B2" s="155" t="s">
        <v>65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</row>
    <row r="3" spans="2:12" ht="15.75" customHeight="1" x14ac:dyDescent="0.25">
      <c r="B3" s="155" t="s">
        <v>43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</row>
    <row r="4" spans="2:12" ht="18" x14ac:dyDescent="0.25">
      <c r="B4" s="2"/>
      <c r="C4" s="2"/>
      <c r="D4" s="2"/>
      <c r="E4" s="2"/>
      <c r="F4" s="2"/>
      <c r="G4" s="2"/>
      <c r="H4" s="2"/>
      <c r="I4" s="2"/>
      <c r="J4" s="3"/>
      <c r="K4" s="3"/>
      <c r="L4" s="3"/>
    </row>
    <row r="5" spans="2:12" ht="25.5" customHeight="1" x14ac:dyDescent="0.25">
      <c r="B5" s="149" t="s">
        <v>8</v>
      </c>
      <c r="C5" s="150"/>
      <c r="D5" s="150"/>
      <c r="E5" s="150"/>
      <c r="F5" s="151"/>
      <c r="G5" s="34" t="s">
        <v>67</v>
      </c>
      <c r="H5" s="32" t="s">
        <v>68</v>
      </c>
      <c r="I5" s="34" t="s">
        <v>69</v>
      </c>
      <c r="J5" s="34" t="s">
        <v>70</v>
      </c>
      <c r="K5" s="34" t="s">
        <v>18</v>
      </c>
      <c r="L5" s="34" t="s">
        <v>52</v>
      </c>
    </row>
    <row r="6" spans="2:12" x14ac:dyDescent="0.25">
      <c r="B6" s="149">
        <v>1</v>
      </c>
      <c r="C6" s="150"/>
      <c r="D6" s="150"/>
      <c r="E6" s="150"/>
      <c r="F6" s="151"/>
      <c r="G6" s="34">
        <v>2</v>
      </c>
      <c r="H6" s="34">
        <v>3</v>
      </c>
      <c r="I6" s="34">
        <v>4</v>
      </c>
      <c r="J6" s="34">
        <v>5</v>
      </c>
      <c r="K6" s="34" t="s">
        <v>20</v>
      </c>
      <c r="L6" s="34" t="s">
        <v>21</v>
      </c>
    </row>
    <row r="7" spans="2:12" ht="25.5" x14ac:dyDescent="0.25">
      <c r="B7" s="6">
        <v>8</v>
      </c>
      <c r="C7" s="6"/>
      <c r="D7" s="6"/>
      <c r="E7" s="6"/>
      <c r="F7" s="6" t="s">
        <v>10</v>
      </c>
      <c r="G7" s="4"/>
      <c r="H7" s="4"/>
      <c r="I7" s="4"/>
      <c r="J7" s="24"/>
      <c r="K7" s="24"/>
      <c r="L7" s="24"/>
    </row>
    <row r="8" spans="2:12" x14ac:dyDescent="0.25">
      <c r="B8" s="6"/>
      <c r="C8" s="10">
        <v>84</v>
      </c>
      <c r="D8" s="10"/>
      <c r="E8" s="10"/>
      <c r="F8" s="10" t="s">
        <v>15</v>
      </c>
      <c r="G8" s="4"/>
      <c r="H8" s="4"/>
      <c r="I8" s="4"/>
      <c r="J8" s="24"/>
      <c r="K8" s="24"/>
      <c r="L8" s="24"/>
    </row>
    <row r="9" spans="2:12" ht="51" x14ac:dyDescent="0.25">
      <c r="B9" s="7"/>
      <c r="C9" s="7"/>
      <c r="D9" s="7">
        <v>841</v>
      </c>
      <c r="E9" s="7"/>
      <c r="F9" s="25" t="s">
        <v>44</v>
      </c>
      <c r="G9" s="4"/>
      <c r="H9" s="4"/>
      <c r="I9" s="4"/>
      <c r="J9" s="24"/>
      <c r="K9" s="24"/>
      <c r="L9" s="24"/>
    </row>
    <row r="10" spans="2:12" ht="25.5" x14ac:dyDescent="0.25">
      <c r="B10" s="7"/>
      <c r="C10" s="7"/>
      <c r="D10" s="7"/>
      <c r="E10" s="7">
        <v>8413</v>
      </c>
      <c r="F10" s="25" t="s">
        <v>45</v>
      </c>
      <c r="G10" s="4"/>
      <c r="H10" s="4"/>
      <c r="I10" s="4"/>
      <c r="J10" s="24"/>
      <c r="K10" s="24"/>
      <c r="L10" s="24"/>
    </row>
    <row r="11" spans="2:12" x14ac:dyDescent="0.25">
      <c r="B11" s="7"/>
      <c r="C11" s="7"/>
      <c r="D11" s="7"/>
      <c r="E11" s="8" t="s">
        <v>25</v>
      </c>
      <c r="F11" s="12"/>
      <c r="G11" s="4"/>
      <c r="H11" s="4"/>
      <c r="I11" s="4"/>
      <c r="J11" s="24"/>
      <c r="K11" s="24"/>
      <c r="L11" s="24"/>
    </row>
    <row r="12" spans="2:12" ht="25.5" x14ac:dyDescent="0.25">
      <c r="B12" s="9">
        <v>5</v>
      </c>
      <c r="C12" s="9"/>
      <c r="D12" s="9"/>
      <c r="E12" s="9"/>
      <c r="F12" s="17" t="s">
        <v>11</v>
      </c>
      <c r="G12" s="4"/>
      <c r="H12" s="4"/>
      <c r="I12" s="4"/>
      <c r="J12" s="24"/>
      <c r="K12" s="24"/>
      <c r="L12" s="24"/>
    </row>
    <row r="13" spans="2:12" ht="25.5" x14ac:dyDescent="0.25">
      <c r="B13" s="10"/>
      <c r="C13" s="10">
        <v>54</v>
      </c>
      <c r="D13" s="10"/>
      <c r="E13" s="10"/>
      <c r="F13" s="18" t="s">
        <v>16</v>
      </c>
      <c r="G13" s="4"/>
      <c r="H13" s="4"/>
      <c r="I13" s="5"/>
      <c r="J13" s="24"/>
      <c r="K13" s="24"/>
      <c r="L13" s="24"/>
    </row>
    <row r="14" spans="2:12" ht="63.75" x14ac:dyDescent="0.25">
      <c r="B14" s="10"/>
      <c r="C14" s="10"/>
      <c r="D14" s="10">
        <v>541</v>
      </c>
      <c r="E14" s="25"/>
      <c r="F14" s="25" t="s">
        <v>46</v>
      </c>
      <c r="G14" s="4"/>
      <c r="H14" s="4"/>
      <c r="I14" s="5"/>
      <c r="J14" s="24"/>
      <c r="K14" s="24"/>
      <c r="L14" s="24"/>
    </row>
    <row r="15" spans="2:12" ht="38.25" x14ac:dyDescent="0.25">
      <c r="B15" s="10"/>
      <c r="C15" s="10"/>
      <c r="D15" s="10"/>
      <c r="E15" s="25">
        <v>5413</v>
      </c>
      <c r="F15" s="25" t="s">
        <v>47</v>
      </c>
      <c r="G15" s="4"/>
      <c r="H15" s="4"/>
      <c r="I15" s="5"/>
      <c r="J15" s="24"/>
      <c r="K15" s="24"/>
      <c r="L15" s="24"/>
    </row>
    <row r="16" spans="2:12" x14ac:dyDescent="0.25">
      <c r="B16" s="11" t="s">
        <v>17</v>
      </c>
      <c r="C16" s="9"/>
      <c r="D16" s="9"/>
      <c r="E16" s="9"/>
      <c r="F16" s="17" t="s">
        <v>25</v>
      </c>
      <c r="G16" s="4"/>
      <c r="H16" s="4"/>
      <c r="I16" s="4"/>
      <c r="J16" s="24"/>
      <c r="K16" s="24"/>
      <c r="L16" s="24"/>
    </row>
  </sheetData>
  <mergeCells count="4">
    <mergeCell ref="B5:F5"/>
    <mergeCell ref="B2:L2"/>
    <mergeCell ref="B3:L3"/>
    <mergeCell ref="B6:F6"/>
  </mergeCells>
  <pageMargins left="0.7" right="0.7" top="0.75" bottom="0.75" header="0.3" footer="0.3"/>
  <pageSetup paperSize="9" scale="6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H26"/>
  <sheetViews>
    <sheetView workbookViewId="0">
      <selection activeCell="F12" sqref="F12"/>
    </sheetView>
  </sheetViews>
  <sheetFormatPr defaultRowHeight="15" x14ac:dyDescent="0.25"/>
  <cols>
    <col min="2" max="2" width="37.7109375" customWidth="1"/>
    <col min="3" max="6" width="25.28515625" customWidth="1"/>
    <col min="7" max="8" width="15.7109375" customWidth="1"/>
  </cols>
  <sheetData>
    <row r="1" spans="2:8" ht="18" x14ac:dyDescent="0.25">
      <c r="B1" s="2"/>
      <c r="C1" s="2"/>
      <c r="D1" s="2"/>
      <c r="E1" s="2"/>
      <c r="F1" s="3"/>
      <c r="G1" s="3"/>
      <c r="H1" s="3"/>
    </row>
    <row r="2" spans="2:8" ht="15.75" customHeight="1" x14ac:dyDescent="0.25">
      <c r="B2" s="155" t="s">
        <v>48</v>
      </c>
      <c r="C2" s="155"/>
      <c r="D2" s="155"/>
      <c r="E2" s="155"/>
      <c r="F2" s="155"/>
      <c r="G2" s="155"/>
      <c r="H2" s="155"/>
    </row>
    <row r="3" spans="2:8" ht="18" x14ac:dyDescent="0.25">
      <c r="B3" s="2"/>
      <c r="C3" s="2"/>
      <c r="D3" s="2"/>
      <c r="E3" s="2"/>
      <c r="F3" s="3"/>
      <c r="G3" s="3"/>
      <c r="H3" s="3"/>
    </row>
    <row r="4" spans="2:8" ht="25.5" x14ac:dyDescent="0.25">
      <c r="B4" s="32" t="s">
        <v>8</v>
      </c>
      <c r="C4" s="32" t="s">
        <v>71</v>
      </c>
      <c r="D4" s="32" t="s">
        <v>68</v>
      </c>
      <c r="E4" s="32" t="s">
        <v>69</v>
      </c>
      <c r="F4" s="32" t="s">
        <v>70</v>
      </c>
      <c r="G4" s="32" t="s">
        <v>18</v>
      </c>
      <c r="H4" s="32" t="s">
        <v>52</v>
      </c>
    </row>
    <row r="5" spans="2:8" x14ac:dyDescent="0.25">
      <c r="B5" s="32">
        <v>1</v>
      </c>
      <c r="C5" s="32">
        <v>2</v>
      </c>
      <c r="D5" s="32">
        <v>3</v>
      </c>
      <c r="E5" s="32">
        <v>4</v>
      </c>
      <c r="F5" s="32">
        <v>5</v>
      </c>
      <c r="G5" s="32" t="s">
        <v>20</v>
      </c>
      <c r="H5" s="32" t="s">
        <v>21</v>
      </c>
    </row>
    <row r="6" spans="2:8" x14ac:dyDescent="0.25">
      <c r="B6" s="6" t="s">
        <v>49</v>
      </c>
      <c r="C6" s="4"/>
      <c r="D6" s="4"/>
      <c r="E6" s="5"/>
      <c r="F6" s="24"/>
      <c r="G6" s="24"/>
      <c r="H6" s="24"/>
    </row>
    <row r="7" spans="2:8" x14ac:dyDescent="0.25">
      <c r="B7" s="6" t="s">
        <v>39</v>
      </c>
      <c r="C7" s="4"/>
      <c r="D7" s="4"/>
      <c r="E7" s="4"/>
      <c r="F7" s="24"/>
      <c r="G7" s="24"/>
      <c r="H7" s="24"/>
    </row>
    <row r="8" spans="2:8" x14ac:dyDescent="0.25">
      <c r="B8" s="28" t="s">
        <v>38</v>
      </c>
      <c r="C8" s="4"/>
      <c r="D8" s="4"/>
      <c r="E8" s="4"/>
      <c r="F8" s="24"/>
      <c r="G8" s="24"/>
      <c r="H8" s="24"/>
    </row>
    <row r="9" spans="2:8" x14ac:dyDescent="0.25">
      <c r="B9" s="27" t="s">
        <v>37</v>
      </c>
      <c r="C9" s="4"/>
      <c r="D9" s="4"/>
      <c r="E9" s="4"/>
      <c r="F9" s="24"/>
      <c r="G9" s="24"/>
      <c r="H9" s="24"/>
    </row>
    <row r="10" spans="2:8" x14ac:dyDescent="0.25">
      <c r="B10" s="27" t="s">
        <v>25</v>
      </c>
      <c r="C10" s="4"/>
      <c r="D10" s="4"/>
      <c r="E10" s="4"/>
      <c r="F10" s="24"/>
      <c r="G10" s="24"/>
      <c r="H10" s="24"/>
    </row>
    <row r="11" spans="2:8" x14ac:dyDescent="0.25">
      <c r="B11" s="6" t="s">
        <v>36</v>
      </c>
      <c r="C11" s="4"/>
      <c r="D11" s="4"/>
      <c r="E11" s="5"/>
      <c r="F11" s="24"/>
      <c r="G11" s="24"/>
      <c r="H11" s="24"/>
    </row>
    <row r="12" spans="2:8" x14ac:dyDescent="0.25">
      <c r="B12" s="26" t="s">
        <v>35</v>
      </c>
      <c r="C12" s="4"/>
      <c r="D12" s="4"/>
      <c r="E12" s="5"/>
      <c r="F12" s="24"/>
      <c r="G12" s="24"/>
      <c r="H12" s="24"/>
    </row>
    <row r="13" spans="2:8" x14ac:dyDescent="0.25">
      <c r="B13" s="6" t="s">
        <v>34</v>
      </c>
      <c r="C13" s="4"/>
      <c r="D13" s="4"/>
      <c r="E13" s="5"/>
      <c r="F13" s="24"/>
      <c r="G13" s="24"/>
      <c r="H13" s="24"/>
    </row>
    <row r="14" spans="2:8" x14ac:dyDescent="0.25">
      <c r="B14" s="26" t="s">
        <v>33</v>
      </c>
      <c r="C14" s="4"/>
      <c r="D14" s="4"/>
      <c r="E14" s="5"/>
      <c r="F14" s="24"/>
      <c r="G14" s="24"/>
      <c r="H14" s="24"/>
    </row>
    <row r="15" spans="2:8" x14ac:dyDescent="0.25">
      <c r="B15" s="10" t="s">
        <v>17</v>
      </c>
      <c r="C15" s="4"/>
      <c r="D15" s="4"/>
      <c r="E15" s="5"/>
      <c r="F15" s="24"/>
      <c r="G15" s="24"/>
      <c r="H15" s="24"/>
    </row>
    <row r="16" spans="2:8" x14ac:dyDescent="0.25">
      <c r="B16" s="26"/>
      <c r="C16" s="4"/>
      <c r="D16" s="4"/>
      <c r="E16" s="5"/>
      <c r="F16" s="24"/>
      <c r="G16" s="24"/>
      <c r="H16" s="24"/>
    </row>
    <row r="17" spans="2:8" ht="15.75" customHeight="1" x14ac:dyDescent="0.25">
      <c r="B17" s="6" t="s">
        <v>50</v>
      </c>
      <c r="C17" s="4"/>
      <c r="D17" s="4"/>
      <c r="E17" s="5"/>
      <c r="F17" s="24"/>
      <c r="G17" s="24"/>
      <c r="H17" s="24"/>
    </row>
    <row r="18" spans="2:8" ht="15.75" customHeight="1" x14ac:dyDescent="0.25">
      <c r="B18" s="6" t="s">
        <v>39</v>
      </c>
      <c r="C18" s="4"/>
      <c r="D18" s="4"/>
      <c r="E18" s="4"/>
      <c r="F18" s="24"/>
      <c r="G18" s="24"/>
      <c r="H18" s="24"/>
    </row>
    <row r="19" spans="2:8" x14ac:dyDescent="0.25">
      <c r="B19" s="28" t="s">
        <v>38</v>
      </c>
      <c r="C19" s="4"/>
      <c r="D19" s="4"/>
      <c r="E19" s="4"/>
      <c r="F19" s="24"/>
      <c r="G19" s="24"/>
      <c r="H19" s="24"/>
    </row>
    <row r="20" spans="2:8" x14ac:dyDescent="0.25">
      <c r="B20" s="27" t="s">
        <v>37</v>
      </c>
      <c r="C20" s="4"/>
      <c r="D20" s="4"/>
      <c r="E20" s="4"/>
      <c r="F20" s="24"/>
      <c r="G20" s="24"/>
      <c r="H20" s="24"/>
    </row>
    <row r="21" spans="2:8" x14ac:dyDescent="0.25">
      <c r="B21" s="27" t="s">
        <v>25</v>
      </c>
      <c r="C21" s="4"/>
      <c r="D21" s="4"/>
      <c r="E21" s="4"/>
      <c r="F21" s="24"/>
      <c r="G21" s="24"/>
      <c r="H21" s="24"/>
    </row>
    <row r="22" spans="2:8" x14ac:dyDescent="0.25">
      <c r="B22" s="6" t="s">
        <v>36</v>
      </c>
      <c r="C22" s="4"/>
      <c r="D22" s="4"/>
      <c r="E22" s="5"/>
      <c r="F22" s="24"/>
      <c r="G22" s="24"/>
      <c r="H22" s="24"/>
    </row>
    <row r="23" spans="2:8" x14ac:dyDescent="0.25">
      <c r="B23" s="26" t="s">
        <v>35</v>
      </c>
      <c r="C23" s="4"/>
      <c r="D23" s="4"/>
      <c r="E23" s="5"/>
      <c r="F23" s="24"/>
      <c r="G23" s="24"/>
      <c r="H23" s="24"/>
    </row>
    <row r="24" spans="2:8" x14ac:dyDescent="0.25">
      <c r="B24" s="6" t="s">
        <v>34</v>
      </c>
      <c r="C24" s="4"/>
      <c r="D24" s="4"/>
      <c r="E24" s="5"/>
      <c r="F24" s="24"/>
      <c r="G24" s="24"/>
      <c r="H24" s="24"/>
    </row>
    <row r="25" spans="2:8" x14ac:dyDescent="0.25">
      <c r="B25" s="26" t="s">
        <v>33</v>
      </c>
      <c r="C25" s="4"/>
      <c r="D25" s="4"/>
      <c r="E25" s="5"/>
      <c r="F25" s="24"/>
      <c r="G25" s="24"/>
      <c r="H25" s="24"/>
    </row>
    <row r="26" spans="2:8" x14ac:dyDescent="0.25">
      <c r="B26" s="10" t="s">
        <v>17</v>
      </c>
      <c r="C26" s="4"/>
      <c r="D26" s="4"/>
      <c r="E26" s="5"/>
      <c r="F26" s="24"/>
      <c r="G26" s="24"/>
      <c r="H26" s="24"/>
    </row>
  </sheetData>
  <mergeCells count="1">
    <mergeCell ref="B2:H2"/>
  </mergeCells>
  <pageMargins left="0.7" right="0.7" top="0.75" bottom="0.75" header="0.3" footer="0.3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H172"/>
  <sheetViews>
    <sheetView workbookViewId="0">
      <selection activeCell="B3" sqref="B3:H3"/>
    </sheetView>
  </sheetViews>
  <sheetFormatPr defaultRowHeight="15" x14ac:dyDescent="0.25"/>
  <cols>
    <col min="2" max="2" width="7.42578125" bestFit="1" customWidth="1"/>
    <col min="3" max="3" width="8.42578125" bestFit="1" customWidth="1"/>
    <col min="4" max="4" width="9" customWidth="1"/>
    <col min="5" max="5" width="64.42578125" customWidth="1"/>
    <col min="6" max="7" width="19.7109375" customWidth="1"/>
    <col min="8" max="8" width="11.7109375" customWidth="1"/>
  </cols>
  <sheetData>
    <row r="1" spans="2:8" ht="18" customHeight="1" x14ac:dyDescent="0.25">
      <c r="B1" s="155" t="s">
        <v>12</v>
      </c>
      <c r="C1" s="165"/>
      <c r="D1" s="165"/>
      <c r="E1" s="165"/>
      <c r="F1" s="165"/>
      <c r="G1" s="165"/>
      <c r="H1" s="165"/>
    </row>
    <row r="2" spans="2:8" ht="18" x14ac:dyDescent="0.25">
      <c r="B2" s="2"/>
      <c r="C2" s="2"/>
      <c r="D2" s="2"/>
      <c r="E2" s="2"/>
      <c r="F2" s="2"/>
      <c r="G2" s="2"/>
      <c r="H2" s="3"/>
    </row>
    <row r="3" spans="2:8" ht="15.75" x14ac:dyDescent="0.25">
      <c r="B3" s="169" t="s">
        <v>66</v>
      </c>
      <c r="C3" s="169"/>
      <c r="D3" s="169"/>
      <c r="E3" s="169"/>
      <c r="F3" s="169"/>
      <c r="G3" s="169"/>
      <c r="H3" s="169"/>
    </row>
    <row r="4" spans="2:8" ht="18" x14ac:dyDescent="0.25">
      <c r="B4" s="2"/>
      <c r="C4" s="2"/>
      <c r="D4" s="2"/>
      <c r="E4" s="2"/>
      <c r="F4" s="2"/>
      <c r="G4" s="2"/>
      <c r="H4" s="3"/>
    </row>
    <row r="5" spans="2:8" ht="25.5" x14ac:dyDescent="0.25">
      <c r="B5" s="149" t="s">
        <v>8</v>
      </c>
      <c r="C5" s="150"/>
      <c r="D5" s="150"/>
      <c r="E5" s="151"/>
      <c r="F5" s="32" t="s">
        <v>204</v>
      </c>
      <c r="G5" s="32" t="s">
        <v>180</v>
      </c>
      <c r="H5" s="32" t="s">
        <v>52</v>
      </c>
    </row>
    <row r="6" spans="2:8" s="23" customFormat="1" ht="10.5" customHeight="1" x14ac:dyDescent="0.2">
      <c r="B6" s="152">
        <v>1</v>
      </c>
      <c r="C6" s="153"/>
      <c r="D6" s="153"/>
      <c r="E6" s="154"/>
      <c r="F6" s="33">
        <v>2</v>
      </c>
      <c r="G6" s="33">
        <v>3</v>
      </c>
      <c r="H6" s="33" t="s">
        <v>203</v>
      </c>
    </row>
    <row r="7" spans="2:8" s="36" customFormat="1" x14ac:dyDescent="0.25">
      <c r="B7" s="166" t="s">
        <v>181</v>
      </c>
      <c r="C7" s="167"/>
      <c r="D7" s="168"/>
      <c r="E7" s="88" t="s">
        <v>184</v>
      </c>
      <c r="F7" s="89"/>
      <c r="G7" s="90"/>
      <c r="H7" s="90"/>
    </row>
    <row r="8" spans="2:8" s="36" customFormat="1" x14ac:dyDescent="0.25">
      <c r="B8" s="170" t="s">
        <v>182</v>
      </c>
      <c r="C8" s="171"/>
      <c r="D8" s="172"/>
      <c r="E8" s="91" t="s">
        <v>185</v>
      </c>
      <c r="F8" s="103">
        <f>F9+F37+F44+F115+F148+F164</f>
        <v>34500550.870000005</v>
      </c>
      <c r="G8" s="103">
        <f>G9+G37+G44+G115+G148+G164</f>
        <v>34168763.289999999</v>
      </c>
      <c r="H8" s="109">
        <f>G8/F8*100</f>
        <v>99.03831222507084</v>
      </c>
    </row>
    <row r="9" spans="2:8" s="36" customFormat="1" x14ac:dyDescent="0.25">
      <c r="B9" s="159" t="s">
        <v>183</v>
      </c>
      <c r="C9" s="160"/>
      <c r="D9" s="161"/>
      <c r="E9" s="70" t="s">
        <v>186</v>
      </c>
      <c r="F9" s="87">
        <f>F10+F20</f>
        <v>1821150.8699999999</v>
      </c>
      <c r="G9" s="87">
        <f>G10+G20</f>
        <v>1813666.1099999999</v>
      </c>
      <c r="H9" s="110">
        <f>G9/F9*100</f>
        <v>99.589009338913257</v>
      </c>
    </row>
    <row r="10" spans="2:8" s="36" customFormat="1" x14ac:dyDescent="0.25">
      <c r="B10" s="162">
        <v>3</v>
      </c>
      <c r="C10" s="163"/>
      <c r="D10" s="164"/>
      <c r="E10" s="100" t="s">
        <v>4</v>
      </c>
      <c r="F10" s="101">
        <f>F11+F14</f>
        <v>545678.78</v>
      </c>
      <c r="G10" s="101">
        <f>G11+G14</f>
        <v>538734.64</v>
      </c>
      <c r="H10" s="111">
        <f>G10/F10*100</f>
        <v>98.727430815616472</v>
      </c>
    </row>
    <row r="11" spans="2:8" s="36" customFormat="1" x14ac:dyDescent="0.25">
      <c r="B11" s="156">
        <v>31</v>
      </c>
      <c r="C11" s="157"/>
      <c r="D11" s="158"/>
      <c r="E11" s="71" t="s">
        <v>5</v>
      </c>
      <c r="F11" s="80">
        <v>38000</v>
      </c>
      <c r="G11" s="80">
        <f t="shared" ref="G11:G12" si="0">G12</f>
        <v>36663.49</v>
      </c>
      <c r="H11" s="112">
        <f>G11/F11*100</f>
        <v>96.482868421052629</v>
      </c>
    </row>
    <row r="12" spans="2:8" s="36" customFormat="1" x14ac:dyDescent="0.25">
      <c r="B12" s="74"/>
      <c r="C12" s="75">
        <v>312</v>
      </c>
      <c r="D12" s="76"/>
      <c r="E12" s="76" t="s">
        <v>99</v>
      </c>
      <c r="F12" s="81"/>
      <c r="G12" s="81">
        <f t="shared" si="0"/>
        <v>36663.49</v>
      </c>
      <c r="H12" s="113"/>
    </row>
    <row r="13" spans="2:8" s="36" customFormat="1" x14ac:dyDescent="0.25">
      <c r="B13" s="50"/>
      <c r="C13" s="51"/>
      <c r="D13" s="35">
        <v>3121</v>
      </c>
      <c r="E13" s="35" t="s">
        <v>99</v>
      </c>
      <c r="F13" s="82"/>
      <c r="G13" s="82">
        <v>36663.49</v>
      </c>
      <c r="H13" s="114"/>
    </row>
    <row r="14" spans="2:8" s="36" customFormat="1" x14ac:dyDescent="0.25">
      <c r="B14" s="156">
        <v>32</v>
      </c>
      <c r="C14" s="157"/>
      <c r="D14" s="158"/>
      <c r="E14" s="71" t="s">
        <v>14</v>
      </c>
      <c r="F14" s="80">
        <v>507678.78</v>
      </c>
      <c r="G14" s="80">
        <f>G15+G17</f>
        <v>502071.15</v>
      </c>
      <c r="H14" s="112">
        <f>G14/F14*100</f>
        <v>98.895437386608904</v>
      </c>
    </row>
    <row r="15" spans="2:8" s="36" customFormat="1" x14ac:dyDescent="0.25">
      <c r="B15" s="74"/>
      <c r="C15" s="75">
        <v>322</v>
      </c>
      <c r="D15" s="76"/>
      <c r="E15" s="76" t="s">
        <v>105</v>
      </c>
      <c r="F15" s="81"/>
      <c r="G15" s="81">
        <f>SUM(G16:G16)</f>
        <v>80332.72</v>
      </c>
      <c r="H15" s="113"/>
    </row>
    <row r="16" spans="2:8" s="36" customFormat="1" x14ac:dyDescent="0.25">
      <c r="B16" s="50"/>
      <c r="C16" s="51"/>
      <c r="D16" s="35">
        <v>3224</v>
      </c>
      <c r="E16" s="35" t="s">
        <v>109</v>
      </c>
      <c r="F16" s="53"/>
      <c r="G16" s="53">
        <v>80332.72</v>
      </c>
      <c r="H16" s="115"/>
    </row>
    <row r="17" spans="2:8" s="36" customFormat="1" x14ac:dyDescent="0.25">
      <c r="B17" s="74"/>
      <c r="C17" s="75">
        <v>323</v>
      </c>
      <c r="D17" s="76"/>
      <c r="E17" s="76" t="s">
        <v>112</v>
      </c>
      <c r="F17" s="81"/>
      <c r="G17" s="81">
        <f>SUM(G18:G19)</f>
        <v>421738.43</v>
      </c>
      <c r="H17" s="113"/>
    </row>
    <row r="18" spans="2:8" s="36" customFormat="1" x14ac:dyDescent="0.25">
      <c r="B18" s="50"/>
      <c r="C18" s="51"/>
      <c r="D18" s="35">
        <v>3232</v>
      </c>
      <c r="E18" s="35" t="s">
        <v>114</v>
      </c>
      <c r="F18" s="53"/>
      <c r="G18" s="53">
        <v>256059.3</v>
      </c>
      <c r="H18" s="115"/>
    </row>
    <row r="19" spans="2:8" s="36" customFormat="1" x14ac:dyDescent="0.25">
      <c r="B19" s="50"/>
      <c r="C19" s="51"/>
      <c r="D19" s="35">
        <v>3238</v>
      </c>
      <c r="E19" s="35" t="s">
        <v>120</v>
      </c>
      <c r="F19" s="53"/>
      <c r="G19" s="53">
        <v>165679.13</v>
      </c>
      <c r="H19" s="115"/>
    </row>
    <row r="20" spans="2:8" s="36" customFormat="1" x14ac:dyDescent="0.25">
      <c r="B20" s="162">
        <v>4</v>
      </c>
      <c r="C20" s="163"/>
      <c r="D20" s="164"/>
      <c r="E20" s="100" t="s">
        <v>6</v>
      </c>
      <c r="F20" s="101">
        <f>F21+F24+F32</f>
        <v>1275472.0899999999</v>
      </c>
      <c r="G20" s="101">
        <f>G21+G24+G32</f>
        <v>1274931.47</v>
      </c>
      <c r="H20" s="111">
        <f>G20/F20*100</f>
        <v>99.957614125449041</v>
      </c>
    </row>
    <row r="21" spans="2:8" s="36" customFormat="1" x14ac:dyDescent="0.25">
      <c r="B21" s="156">
        <v>41</v>
      </c>
      <c r="C21" s="157"/>
      <c r="D21" s="158"/>
      <c r="E21" s="71" t="s">
        <v>7</v>
      </c>
      <c r="F21" s="83">
        <v>2355.44</v>
      </c>
      <c r="G21" s="83">
        <f t="shared" ref="G21:G22" si="1">G22</f>
        <v>7963.07</v>
      </c>
      <c r="H21" s="116">
        <f>G21/F21*100</f>
        <v>338.07144312739871</v>
      </c>
    </row>
    <row r="22" spans="2:8" s="36" customFormat="1" x14ac:dyDescent="0.25">
      <c r="B22" s="74"/>
      <c r="C22" s="75">
        <v>412</v>
      </c>
      <c r="D22" s="76"/>
      <c r="E22" s="76" t="s">
        <v>137</v>
      </c>
      <c r="F22" s="84"/>
      <c r="G22" s="84">
        <f t="shared" si="1"/>
        <v>7963.07</v>
      </c>
      <c r="H22" s="117"/>
    </row>
    <row r="23" spans="2:8" s="36" customFormat="1" x14ac:dyDescent="0.25">
      <c r="B23" s="50"/>
      <c r="C23" s="51"/>
      <c r="D23" s="35">
        <v>4123</v>
      </c>
      <c r="E23" s="35" t="s">
        <v>138</v>
      </c>
      <c r="F23" s="53"/>
      <c r="G23" s="53">
        <v>7963.07</v>
      </c>
      <c r="H23" s="115"/>
    </row>
    <row r="24" spans="2:8" s="36" customFormat="1" x14ac:dyDescent="0.25">
      <c r="B24" s="156">
        <v>42</v>
      </c>
      <c r="C24" s="157"/>
      <c r="D24" s="158"/>
      <c r="E24" s="71" t="s">
        <v>139</v>
      </c>
      <c r="F24" s="83">
        <v>505057.41</v>
      </c>
      <c r="G24" s="83">
        <f>G25+G30</f>
        <v>505057.40999999992</v>
      </c>
      <c r="H24" s="116">
        <f>G24/F24*100</f>
        <v>99.999999999999986</v>
      </c>
    </row>
    <row r="25" spans="2:8" s="36" customFormat="1" x14ac:dyDescent="0.25">
      <c r="B25" s="74"/>
      <c r="C25" s="75">
        <v>422</v>
      </c>
      <c r="D25" s="76"/>
      <c r="E25" s="76" t="s">
        <v>140</v>
      </c>
      <c r="F25" s="84"/>
      <c r="G25" s="84">
        <f>SUM(G26:G29)</f>
        <v>471871.68999999994</v>
      </c>
      <c r="H25" s="117"/>
    </row>
    <row r="26" spans="2:8" s="36" customFormat="1" x14ac:dyDescent="0.25">
      <c r="B26" s="50"/>
      <c r="C26" s="51"/>
      <c r="D26" s="35">
        <v>4221</v>
      </c>
      <c r="E26" s="35" t="s">
        <v>141</v>
      </c>
      <c r="F26" s="53"/>
      <c r="G26" s="53">
        <v>40261.03</v>
      </c>
      <c r="H26" s="115"/>
    </row>
    <row r="27" spans="2:8" s="36" customFormat="1" x14ac:dyDescent="0.25">
      <c r="B27" s="50"/>
      <c r="C27" s="51"/>
      <c r="D27" s="35">
        <v>4223</v>
      </c>
      <c r="E27" s="35" t="s">
        <v>142</v>
      </c>
      <c r="F27" s="53"/>
      <c r="G27" s="53">
        <v>7299.75</v>
      </c>
      <c r="H27" s="115"/>
    </row>
    <row r="28" spans="2:8" s="36" customFormat="1" x14ac:dyDescent="0.25">
      <c r="B28" s="50"/>
      <c r="C28" s="51"/>
      <c r="D28" s="35">
        <v>4224</v>
      </c>
      <c r="E28" s="35" t="s">
        <v>197</v>
      </c>
      <c r="F28" s="53"/>
      <c r="G28" s="53">
        <v>424015.91</v>
      </c>
      <c r="H28" s="115"/>
    </row>
    <row r="29" spans="2:8" s="36" customFormat="1" x14ac:dyDescent="0.25">
      <c r="B29" s="50"/>
      <c r="C29" s="51"/>
      <c r="D29" s="35">
        <v>4227</v>
      </c>
      <c r="E29" s="35" t="s">
        <v>145</v>
      </c>
      <c r="F29" s="53"/>
      <c r="G29" s="53">
        <v>295</v>
      </c>
      <c r="H29" s="115"/>
    </row>
    <row r="30" spans="2:8" s="36" customFormat="1" x14ac:dyDescent="0.25">
      <c r="B30" s="74"/>
      <c r="C30" s="75">
        <v>426</v>
      </c>
      <c r="D30" s="76"/>
      <c r="E30" s="76" t="s">
        <v>151</v>
      </c>
      <c r="F30" s="84"/>
      <c r="G30" s="84">
        <f>G31</f>
        <v>33185.72</v>
      </c>
      <c r="H30" s="117"/>
    </row>
    <row r="31" spans="2:8" s="36" customFormat="1" x14ac:dyDescent="0.25">
      <c r="B31" s="50"/>
      <c r="C31" s="51"/>
      <c r="D31" s="35">
        <v>4262</v>
      </c>
      <c r="E31" s="35" t="s">
        <v>150</v>
      </c>
      <c r="F31" s="53"/>
      <c r="G31" s="53">
        <v>33185.72</v>
      </c>
      <c r="H31" s="115"/>
    </row>
    <row r="32" spans="2:8" s="36" customFormat="1" x14ac:dyDescent="0.25">
      <c r="B32" s="156">
        <v>45</v>
      </c>
      <c r="C32" s="157"/>
      <c r="D32" s="158"/>
      <c r="E32" s="71" t="s">
        <v>148</v>
      </c>
      <c r="F32" s="83">
        <v>768059.24</v>
      </c>
      <c r="G32" s="83">
        <f>G33+G35</f>
        <v>761910.99</v>
      </c>
      <c r="H32" s="116">
        <f>G32/F32*100</f>
        <v>99.199508360839459</v>
      </c>
    </row>
    <row r="33" spans="2:8" s="36" customFormat="1" x14ac:dyDescent="0.25">
      <c r="B33" s="74"/>
      <c r="C33" s="75">
        <v>451</v>
      </c>
      <c r="D33" s="76"/>
      <c r="E33" s="76" t="s">
        <v>149</v>
      </c>
      <c r="F33" s="81"/>
      <c r="G33" s="81">
        <f t="shared" ref="G33" si="2">G34</f>
        <v>742060.99</v>
      </c>
      <c r="H33" s="113"/>
    </row>
    <row r="34" spans="2:8" s="36" customFormat="1" x14ac:dyDescent="0.25">
      <c r="B34" s="72"/>
      <c r="C34" s="51"/>
      <c r="D34" s="73">
        <v>4511</v>
      </c>
      <c r="E34" s="73" t="s">
        <v>149</v>
      </c>
      <c r="F34" s="82"/>
      <c r="G34" s="82">
        <v>742060.99</v>
      </c>
      <c r="H34" s="114"/>
    </row>
    <row r="35" spans="2:8" s="36" customFormat="1" x14ac:dyDescent="0.25">
      <c r="B35" s="74"/>
      <c r="C35" s="75">
        <v>452</v>
      </c>
      <c r="D35" s="76"/>
      <c r="E35" s="76" t="s">
        <v>157</v>
      </c>
      <c r="F35" s="81"/>
      <c r="G35" s="81">
        <f>G36</f>
        <v>19850</v>
      </c>
      <c r="H35" s="113"/>
    </row>
    <row r="36" spans="2:8" s="36" customFormat="1" x14ac:dyDescent="0.25">
      <c r="B36" s="72"/>
      <c r="C36" s="51"/>
      <c r="D36" s="73">
        <v>4521</v>
      </c>
      <c r="E36" s="73" t="s">
        <v>157</v>
      </c>
      <c r="F36" s="82"/>
      <c r="G36" s="82">
        <v>19850</v>
      </c>
      <c r="H36" s="114"/>
    </row>
    <row r="37" spans="2:8" s="36" customFormat="1" x14ac:dyDescent="0.25">
      <c r="B37" s="159" t="s">
        <v>187</v>
      </c>
      <c r="C37" s="160"/>
      <c r="D37" s="161"/>
      <c r="E37" s="70" t="s">
        <v>188</v>
      </c>
      <c r="F37" s="87">
        <v>260100</v>
      </c>
      <c r="G37" s="87">
        <f>G38</f>
        <v>267574.15000000002</v>
      </c>
      <c r="H37" s="110">
        <f>G37/F37*100</f>
        <v>102.87356785851595</v>
      </c>
    </row>
    <row r="38" spans="2:8" s="36" customFormat="1" x14ac:dyDescent="0.25">
      <c r="B38" s="162">
        <v>3</v>
      </c>
      <c r="C38" s="163"/>
      <c r="D38" s="164"/>
      <c r="E38" s="100" t="s">
        <v>4</v>
      </c>
      <c r="F38" s="101">
        <f t="shared" ref="F38:G38" si="3">F39</f>
        <v>130100</v>
      </c>
      <c r="G38" s="101">
        <f t="shared" si="3"/>
        <v>267574.15000000002</v>
      </c>
      <c r="H38" s="111">
        <f>G38/F38*100</f>
        <v>205.66806302843966</v>
      </c>
    </row>
    <row r="39" spans="2:8" s="36" customFormat="1" x14ac:dyDescent="0.25">
      <c r="B39" s="156">
        <v>32</v>
      </c>
      <c r="C39" s="157"/>
      <c r="D39" s="158"/>
      <c r="E39" s="71" t="s">
        <v>14</v>
      </c>
      <c r="F39" s="80">
        <v>130100</v>
      </c>
      <c r="G39" s="80">
        <f>G40+G42</f>
        <v>267574.15000000002</v>
      </c>
      <c r="H39" s="112">
        <f>G39/F39*100</f>
        <v>205.66806302843966</v>
      </c>
    </row>
    <row r="40" spans="2:8" s="36" customFormat="1" x14ac:dyDescent="0.25">
      <c r="B40" s="74"/>
      <c r="C40" s="75">
        <v>323</v>
      </c>
      <c r="D40" s="76"/>
      <c r="E40" s="76" t="s">
        <v>112</v>
      </c>
      <c r="F40" s="81"/>
      <c r="G40" s="81">
        <f>G41</f>
        <v>267442.76</v>
      </c>
      <c r="H40" s="113"/>
    </row>
    <row r="41" spans="2:8" s="36" customFormat="1" x14ac:dyDescent="0.25">
      <c r="B41" s="50"/>
      <c r="C41" s="51"/>
      <c r="D41" s="35">
        <v>3239</v>
      </c>
      <c r="E41" s="35" t="s">
        <v>121</v>
      </c>
      <c r="F41" s="53"/>
      <c r="G41" s="53">
        <v>267442.76</v>
      </c>
      <c r="H41" s="115"/>
    </row>
    <row r="42" spans="2:8" s="36" customFormat="1" x14ac:dyDescent="0.25">
      <c r="B42" s="74"/>
      <c r="C42" s="75">
        <v>329</v>
      </c>
      <c r="D42" s="76"/>
      <c r="E42" s="76" t="s">
        <v>122</v>
      </c>
      <c r="F42" s="81"/>
      <c r="G42" s="81">
        <f>G43</f>
        <v>131.38999999999999</v>
      </c>
      <c r="H42" s="113"/>
    </row>
    <row r="43" spans="2:8" s="36" customFormat="1" x14ac:dyDescent="0.25">
      <c r="B43" s="50"/>
      <c r="C43" s="51"/>
      <c r="D43" s="35">
        <v>3299</v>
      </c>
      <c r="E43" s="35" t="s">
        <v>122</v>
      </c>
      <c r="F43" s="53"/>
      <c r="G43" s="53">
        <v>131.38999999999999</v>
      </c>
      <c r="H43" s="115"/>
    </row>
    <row r="44" spans="2:8" s="36" customFormat="1" x14ac:dyDescent="0.25">
      <c r="B44" s="159" t="s">
        <v>189</v>
      </c>
      <c r="C44" s="160"/>
      <c r="D44" s="161"/>
      <c r="E44" s="70" t="s">
        <v>171</v>
      </c>
      <c r="F44" s="87">
        <f>F45+F95</f>
        <v>28760300</v>
      </c>
      <c r="G44" s="87">
        <f>G45+G95</f>
        <v>28691615.889999997</v>
      </c>
      <c r="H44" s="110">
        <f>G44/F44*100</f>
        <v>99.76118430614423</v>
      </c>
    </row>
    <row r="45" spans="2:8" s="36" customFormat="1" x14ac:dyDescent="0.25">
      <c r="B45" s="162">
        <v>3</v>
      </c>
      <c r="C45" s="163"/>
      <c r="D45" s="164"/>
      <c r="E45" s="100" t="s">
        <v>4</v>
      </c>
      <c r="F45" s="101">
        <f>F46+F54+F85+F89</f>
        <v>28656180</v>
      </c>
      <c r="G45" s="101">
        <f>G46+G54+G85+G89</f>
        <v>28634863.569999997</v>
      </c>
      <c r="H45" s="111">
        <f>G45/F45*100</f>
        <v>99.925613148716948</v>
      </c>
    </row>
    <row r="46" spans="2:8" s="36" customFormat="1" x14ac:dyDescent="0.25">
      <c r="B46" s="156">
        <v>31</v>
      </c>
      <c r="C46" s="157"/>
      <c r="D46" s="158"/>
      <c r="E46" s="71" t="s">
        <v>5</v>
      </c>
      <c r="F46" s="80">
        <v>19667000</v>
      </c>
      <c r="G46" s="80">
        <f>G47+G50+G52</f>
        <v>20360532.629999999</v>
      </c>
      <c r="H46" s="112">
        <f>G46/F46*100</f>
        <v>103.52637733258759</v>
      </c>
    </row>
    <row r="47" spans="2:8" s="36" customFormat="1" x14ac:dyDescent="0.25">
      <c r="B47" s="74"/>
      <c r="C47" s="75">
        <v>311</v>
      </c>
      <c r="D47" s="76"/>
      <c r="E47" s="76" t="s">
        <v>29</v>
      </c>
      <c r="F47" s="84"/>
      <c r="G47" s="84">
        <f>SUM(G48:G49)</f>
        <v>17258217.41</v>
      </c>
      <c r="H47" s="113"/>
    </row>
    <row r="48" spans="2:8" s="36" customFormat="1" x14ac:dyDescent="0.25">
      <c r="B48" s="50"/>
      <c r="C48" s="51"/>
      <c r="D48" s="35">
        <v>3111</v>
      </c>
      <c r="E48" s="35" t="s">
        <v>30</v>
      </c>
      <c r="F48" s="53"/>
      <c r="G48" s="53">
        <v>15516299.800000001</v>
      </c>
      <c r="H48" s="118"/>
    </row>
    <row r="49" spans="2:8" s="36" customFormat="1" x14ac:dyDescent="0.25">
      <c r="B49" s="50"/>
      <c r="C49" s="51"/>
      <c r="D49" s="35">
        <v>3113</v>
      </c>
      <c r="E49" s="35" t="s">
        <v>97</v>
      </c>
      <c r="F49" s="53"/>
      <c r="G49" s="53">
        <v>1741917.61</v>
      </c>
      <c r="H49" s="118"/>
    </row>
    <row r="50" spans="2:8" s="36" customFormat="1" x14ac:dyDescent="0.25">
      <c r="B50" s="74"/>
      <c r="C50" s="75">
        <v>312</v>
      </c>
      <c r="D50" s="76"/>
      <c r="E50" s="76" t="s">
        <v>99</v>
      </c>
      <c r="F50" s="81"/>
      <c r="G50" s="81">
        <f>G51</f>
        <v>659858.41</v>
      </c>
      <c r="H50" s="113"/>
    </row>
    <row r="51" spans="2:8" s="36" customFormat="1" x14ac:dyDescent="0.25">
      <c r="B51" s="50"/>
      <c r="C51" s="51"/>
      <c r="D51" s="35">
        <v>3121</v>
      </c>
      <c r="E51" s="35" t="s">
        <v>99</v>
      </c>
      <c r="F51" s="53"/>
      <c r="G51" s="53">
        <v>659858.41</v>
      </c>
      <c r="H51" s="118"/>
    </row>
    <row r="52" spans="2:8" s="36" customFormat="1" x14ac:dyDescent="0.25">
      <c r="B52" s="74"/>
      <c r="C52" s="75">
        <v>313</v>
      </c>
      <c r="D52" s="76"/>
      <c r="E52" s="76" t="s">
        <v>190</v>
      </c>
      <c r="F52" s="84"/>
      <c r="G52" s="84">
        <f>G53</f>
        <v>2442456.81</v>
      </c>
      <c r="H52" s="113"/>
    </row>
    <row r="53" spans="2:8" x14ac:dyDescent="0.25">
      <c r="B53" s="72"/>
      <c r="C53" s="51"/>
      <c r="D53" s="73">
        <v>3132</v>
      </c>
      <c r="E53" s="73" t="s">
        <v>100</v>
      </c>
      <c r="F53" s="82"/>
      <c r="G53" s="82">
        <v>2442456.81</v>
      </c>
      <c r="H53" s="118"/>
    </row>
    <row r="54" spans="2:8" x14ac:dyDescent="0.25">
      <c r="B54" s="156">
        <v>32</v>
      </c>
      <c r="C54" s="157"/>
      <c r="D54" s="158"/>
      <c r="E54" s="71" t="s">
        <v>14</v>
      </c>
      <c r="F54" s="83">
        <v>8772410</v>
      </c>
      <c r="G54" s="83">
        <f>G55+G60+G67+G77</f>
        <v>8068304.9199999999</v>
      </c>
      <c r="H54" s="112">
        <f>G54/F54*100</f>
        <v>91.973641450866978</v>
      </c>
    </row>
    <row r="55" spans="2:8" x14ac:dyDescent="0.25">
      <c r="B55" s="74"/>
      <c r="C55" s="75">
        <v>321</v>
      </c>
      <c r="D55" s="76"/>
      <c r="E55" s="76" t="s">
        <v>31</v>
      </c>
      <c r="F55" s="84"/>
      <c r="G55" s="84">
        <f>SUM(G56:G59)</f>
        <v>455568.52999999997</v>
      </c>
      <c r="H55" s="113"/>
    </row>
    <row r="56" spans="2:8" x14ac:dyDescent="0.25">
      <c r="B56" s="50"/>
      <c r="C56" s="51"/>
      <c r="D56" s="35">
        <v>3211</v>
      </c>
      <c r="E56" s="35" t="s">
        <v>32</v>
      </c>
      <c r="F56" s="53"/>
      <c r="G56" s="53">
        <v>17337.91</v>
      </c>
      <c r="H56" s="118"/>
    </row>
    <row r="57" spans="2:8" x14ac:dyDescent="0.25">
      <c r="B57" s="50"/>
      <c r="C57" s="51"/>
      <c r="D57" s="35">
        <v>3212</v>
      </c>
      <c r="E57" s="35" t="s">
        <v>102</v>
      </c>
      <c r="F57" s="53"/>
      <c r="G57" s="53">
        <v>412092.32</v>
      </c>
      <c r="H57" s="118"/>
    </row>
    <row r="58" spans="2:8" x14ac:dyDescent="0.25">
      <c r="B58" s="50"/>
      <c r="C58" s="51"/>
      <c r="D58" s="35">
        <v>3213</v>
      </c>
      <c r="E58" s="35" t="s">
        <v>103</v>
      </c>
      <c r="F58" s="53"/>
      <c r="G58" s="53">
        <v>25717.1</v>
      </c>
      <c r="H58" s="118"/>
    </row>
    <row r="59" spans="2:8" x14ac:dyDescent="0.25">
      <c r="B59" s="50"/>
      <c r="C59" s="51"/>
      <c r="D59" s="35">
        <v>3214</v>
      </c>
      <c r="E59" s="35" t="s">
        <v>104</v>
      </c>
      <c r="F59" s="53"/>
      <c r="G59" s="53">
        <v>421.2</v>
      </c>
      <c r="H59" s="118"/>
    </row>
    <row r="60" spans="2:8" x14ac:dyDescent="0.25">
      <c r="B60" s="74"/>
      <c r="C60" s="75">
        <v>322</v>
      </c>
      <c r="D60" s="76"/>
      <c r="E60" s="76" t="s">
        <v>105</v>
      </c>
      <c r="F60" s="81"/>
      <c r="G60" s="81">
        <f>SUM(G61:G66)</f>
        <v>6085183.2199999997</v>
      </c>
      <c r="H60" s="113"/>
    </row>
    <row r="61" spans="2:8" x14ac:dyDescent="0.25">
      <c r="B61" s="50"/>
      <c r="C61" s="51"/>
      <c r="D61" s="35">
        <v>3221</v>
      </c>
      <c r="E61" s="35" t="s">
        <v>106</v>
      </c>
      <c r="F61" s="53"/>
      <c r="G61" s="53">
        <v>95101.23</v>
      </c>
      <c r="H61" s="118"/>
    </row>
    <row r="62" spans="2:8" x14ac:dyDescent="0.25">
      <c r="B62" s="50"/>
      <c r="C62" s="51"/>
      <c r="D62" s="35">
        <v>3222</v>
      </c>
      <c r="E62" s="35" t="s">
        <v>107</v>
      </c>
      <c r="F62" s="53"/>
      <c r="G62" s="82">
        <v>5315287.53</v>
      </c>
      <c r="H62" s="118"/>
    </row>
    <row r="63" spans="2:8" x14ac:dyDescent="0.25">
      <c r="B63" s="50"/>
      <c r="C63" s="51"/>
      <c r="D63" s="35">
        <v>3223</v>
      </c>
      <c r="E63" s="35" t="s">
        <v>108</v>
      </c>
      <c r="F63" s="53"/>
      <c r="G63" s="53">
        <v>570140.93000000005</v>
      </c>
      <c r="H63" s="118"/>
    </row>
    <row r="64" spans="2:8" x14ac:dyDescent="0.25">
      <c r="B64" s="50"/>
      <c r="C64" s="51"/>
      <c r="D64" s="35">
        <v>3224</v>
      </c>
      <c r="E64" s="35" t="s">
        <v>109</v>
      </c>
      <c r="F64" s="53"/>
      <c r="G64" s="53">
        <v>76583.14</v>
      </c>
      <c r="H64" s="118"/>
    </row>
    <row r="65" spans="2:8" x14ac:dyDescent="0.25">
      <c r="B65" s="50"/>
      <c r="C65" s="51"/>
      <c r="D65" s="35">
        <v>3225</v>
      </c>
      <c r="E65" s="35" t="s">
        <v>110</v>
      </c>
      <c r="F65" s="53"/>
      <c r="G65" s="53">
        <v>27486.87</v>
      </c>
      <c r="H65" s="118"/>
    </row>
    <row r="66" spans="2:8" x14ac:dyDescent="0.25">
      <c r="B66" s="50"/>
      <c r="C66" s="51"/>
      <c r="D66" s="35">
        <v>3227</v>
      </c>
      <c r="E66" s="35" t="s">
        <v>111</v>
      </c>
      <c r="F66" s="53"/>
      <c r="G66" s="53">
        <v>583.52</v>
      </c>
      <c r="H66" s="118"/>
    </row>
    <row r="67" spans="2:8" x14ac:dyDescent="0.25">
      <c r="B67" s="74"/>
      <c r="C67" s="75">
        <v>323</v>
      </c>
      <c r="D67" s="76"/>
      <c r="E67" s="76" t="s">
        <v>112</v>
      </c>
      <c r="F67" s="84"/>
      <c r="G67" s="84">
        <f>SUM(G68:G76)</f>
        <v>1334398.7000000002</v>
      </c>
      <c r="H67" s="113"/>
    </row>
    <row r="68" spans="2:8" x14ac:dyDescent="0.25">
      <c r="B68" s="50"/>
      <c r="C68" s="51"/>
      <c r="D68" s="35">
        <v>3231</v>
      </c>
      <c r="E68" s="35" t="s">
        <v>113</v>
      </c>
      <c r="F68" s="53"/>
      <c r="G68" s="53">
        <v>22182.9</v>
      </c>
      <c r="H68" s="118"/>
    </row>
    <row r="69" spans="2:8" x14ac:dyDescent="0.25">
      <c r="B69" s="50"/>
      <c r="C69" s="51"/>
      <c r="D69" s="35">
        <v>3232</v>
      </c>
      <c r="E69" s="35" t="s">
        <v>114</v>
      </c>
      <c r="F69" s="53"/>
      <c r="G69" s="53">
        <v>91655.19</v>
      </c>
      <c r="H69" s="118"/>
    </row>
    <row r="70" spans="2:8" x14ac:dyDescent="0.25">
      <c r="B70" s="50"/>
      <c r="C70" s="51"/>
      <c r="D70" s="35">
        <v>3233</v>
      </c>
      <c r="E70" s="35" t="s">
        <v>115</v>
      </c>
      <c r="F70" s="53"/>
      <c r="G70" s="53">
        <v>6205.76</v>
      </c>
      <c r="H70" s="118"/>
    </row>
    <row r="71" spans="2:8" x14ac:dyDescent="0.25">
      <c r="B71" s="50"/>
      <c r="C71" s="51"/>
      <c r="D71" s="35">
        <v>3234</v>
      </c>
      <c r="E71" s="35" t="s">
        <v>116</v>
      </c>
      <c r="F71" s="53"/>
      <c r="G71" s="53">
        <v>260202.19</v>
      </c>
      <c r="H71" s="118"/>
    </row>
    <row r="72" spans="2:8" x14ac:dyDescent="0.25">
      <c r="B72" s="50"/>
      <c r="C72" s="51"/>
      <c r="D72" s="35">
        <v>3235</v>
      </c>
      <c r="E72" s="35" t="s">
        <v>117</v>
      </c>
      <c r="F72" s="53"/>
      <c r="G72" s="53">
        <v>13847.44</v>
      </c>
      <c r="H72" s="118"/>
    </row>
    <row r="73" spans="2:8" x14ac:dyDescent="0.25">
      <c r="B73" s="50"/>
      <c r="C73" s="51"/>
      <c r="D73" s="35">
        <v>3236</v>
      </c>
      <c r="E73" s="35" t="s">
        <v>118</v>
      </c>
      <c r="F73" s="53"/>
      <c r="G73" s="53">
        <v>215203.27</v>
      </c>
      <c r="H73" s="118"/>
    </row>
    <row r="74" spans="2:8" x14ac:dyDescent="0.25">
      <c r="B74" s="50"/>
      <c r="C74" s="51"/>
      <c r="D74" s="35">
        <v>3237</v>
      </c>
      <c r="E74" s="35" t="s">
        <v>119</v>
      </c>
      <c r="F74" s="53"/>
      <c r="G74" s="53">
        <v>577187.43000000005</v>
      </c>
      <c r="H74" s="118"/>
    </row>
    <row r="75" spans="2:8" x14ac:dyDescent="0.25">
      <c r="B75" s="50"/>
      <c r="C75" s="51"/>
      <c r="D75" s="35">
        <v>3238</v>
      </c>
      <c r="E75" s="35" t="s">
        <v>120</v>
      </c>
      <c r="F75" s="53"/>
      <c r="G75" s="53">
        <v>13610.6</v>
      </c>
      <c r="H75" s="118"/>
    </row>
    <row r="76" spans="2:8" x14ac:dyDescent="0.25">
      <c r="B76" s="50"/>
      <c r="C76" s="51"/>
      <c r="D76" s="35">
        <v>3239</v>
      </c>
      <c r="E76" s="35" t="s">
        <v>121</v>
      </c>
      <c r="F76" s="53"/>
      <c r="G76" s="53">
        <v>134303.92000000001</v>
      </c>
      <c r="H76" s="118"/>
    </row>
    <row r="77" spans="2:8" x14ac:dyDescent="0.25">
      <c r="B77" s="74"/>
      <c r="C77" s="75">
        <v>329</v>
      </c>
      <c r="D77" s="76"/>
      <c r="E77" s="76" t="s">
        <v>122</v>
      </c>
      <c r="F77" s="84"/>
      <c r="G77" s="84">
        <f>SUM(G78:G84)</f>
        <v>193154.47</v>
      </c>
      <c r="H77" s="113"/>
    </row>
    <row r="78" spans="2:8" x14ac:dyDescent="0.25">
      <c r="B78" s="50"/>
      <c r="C78" s="51"/>
      <c r="D78" s="35">
        <v>3291</v>
      </c>
      <c r="E78" s="35" t="s">
        <v>123</v>
      </c>
      <c r="F78" s="53"/>
      <c r="G78" s="53">
        <v>10709.5</v>
      </c>
      <c r="H78" s="118"/>
    </row>
    <row r="79" spans="2:8" x14ac:dyDescent="0.25">
      <c r="B79" s="50"/>
      <c r="C79" s="51"/>
      <c r="D79" s="35">
        <v>3292</v>
      </c>
      <c r="E79" s="35" t="s">
        <v>124</v>
      </c>
      <c r="F79" s="53"/>
      <c r="G79" s="53">
        <v>19817.47</v>
      </c>
      <c r="H79" s="118"/>
    </row>
    <row r="80" spans="2:8" x14ac:dyDescent="0.25">
      <c r="B80" s="50"/>
      <c r="C80" s="51"/>
      <c r="D80" s="35">
        <v>3293</v>
      </c>
      <c r="E80" s="35" t="s">
        <v>125</v>
      </c>
      <c r="F80" s="53"/>
      <c r="G80" s="53">
        <v>755.5</v>
      </c>
      <c r="H80" s="118"/>
    </row>
    <row r="81" spans="2:8" x14ac:dyDescent="0.25">
      <c r="B81" s="50"/>
      <c r="C81" s="51"/>
      <c r="D81" s="35">
        <v>3294</v>
      </c>
      <c r="E81" s="35" t="s">
        <v>126</v>
      </c>
      <c r="F81" s="53"/>
      <c r="G81" s="53">
        <v>4000.8</v>
      </c>
      <c r="H81" s="118"/>
    </row>
    <row r="82" spans="2:8" x14ac:dyDescent="0.25">
      <c r="B82" s="50"/>
      <c r="C82" s="51"/>
      <c r="D82" s="35">
        <v>3295</v>
      </c>
      <c r="E82" s="35" t="s">
        <v>127</v>
      </c>
      <c r="F82" s="53"/>
      <c r="G82" s="53">
        <v>136174.48000000001</v>
      </c>
      <c r="H82" s="118"/>
    </row>
    <row r="83" spans="2:8" x14ac:dyDescent="0.25">
      <c r="B83" s="50"/>
      <c r="C83" s="51"/>
      <c r="D83" s="35">
        <v>3296</v>
      </c>
      <c r="E83" s="35" t="s">
        <v>128</v>
      </c>
      <c r="F83" s="53"/>
      <c r="G83" s="53">
        <v>21675.7</v>
      </c>
      <c r="H83" s="118"/>
    </row>
    <row r="84" spans="2:8" x14ac:dyDescent="0.25">
      <c r="B84" s="50"/>
      <c r="C84" s="51"/>
      <c r="D84" s="35">
        <v>3299</v>
      </c>
      <c r="E84" s="35" t="s">
        <v>122</v>
      </c>
      <c r="F84" s="53"/>
      <c r="G84" s="53">
        <v>21.02</v>
      </c>
      <c r="H84" s="118"/>
    </row>
    <row r="85" spans="2:8" x14ac:dyDescent="0.25">
      <c r="B85" s="156">
        <v>34</v>
      </c>
      <c r="C85" s="157"/>
      <c r="D85" s="158"/>
      <c r="E85" s="71" t="s">
        <v>136</v>
      </c>
      <c r="F85" s="80">
        <v>211500</v>
      </c>
      <c r="G85" s="80">
        <f>G86</f>
        <v>201777.63</v>
      </c>
      <c r="H85" s="112">
        <f>G85/F85*100</f>
        <v>95.403134751773052</v>
      </c>
    </row>
    <row r="86" spans="2:8" x14ac:dyDescent="0.25">
      <c r="B86" s="74"/>
      <c r="C86" s="75">
        <v>343</v>
      </c>
      <c r="D86" s="76"/>
      <c r="E86" s="76" t="s">
        <v>129</v>
      </c>
      <c r="F86" s="84"/>
      <c r="G86" s="84">
        <f>G87+G88</f>
        <v>201777.63</v>
      </c>
      <c r="H86" s="113"/>
    </row>
    <row r="87" spans="2:8" x14ac:dyDescent="0.25">
      <c r="B87" s="72"/>
      <c r="C87" s="51"/>
      <c r="D87" s="73">
        <v>3431</v>
      </c>
      <c r="E87" s="73" t="s">
        <v>130</v>
      </c>
      <c r="F87" s="82"/>
      <c r="G87" s="82">
        <v>11523.04</v>
      </c>
      <c r="H87" s="118"/>
    </row>
    <row r="88" spans="2:8" x14ac:dyDescent="0.25">
      <c r="B88" s="72"/>
      <c r="C88" s="51"/>
      <c r="D88" s="73">
        <v>3433</v>
      </c>
      <c r="E88" s="73" t="s">
        <v>131</v>
      </c>
      <c r="F88" s="82"/>
      <c r="G88" s="82">
        <v>190254.59</v>
      </c>
      <c r="H88" s="118"/>
    </row>
    <row r="89" spans="2:8" x14ac:dyDescent="0.25">
      <c r="B89" s="156">
        <v>38</v>
      </c>
      <c r="C89" s="157"/>
      <c r="D89" s="158"/>
      <c r="E89" s="71" t="s">
        <v>135</v>
      </c>
      <c r="F89" s="83">
        <v>5270</v>
      </c>
      <c r="G89" s="83">
        <f>G90+G92</f>
        <v>4248.3899999999994</v>
      </c>
      <c r="H89" s="112">
        <f>G89/F89*100</f>
        <v>80.614611005692595</v>
      </c>
    </row>
    <row r="90" spans="2:8" x14ac:dyDescent="0.25">
      <c r="B90" s="74"/>
      <c r="C90" s="75">
        <v>381</v>
      </c>
      <c r="D90" s="76"/>
      <c r="E90" s="76" t="s">
        <v>89</v>
      </c>
      <c r="F90" s="84"/>
      <c r="G90" s="84">
        <f>G91</f>
        <v>0</v>
      </c>
      <c r="H90" s="113"/>
    </row>
    <row r="91" spans="2:8" x14ac:dyDescent="0.25">
      <c r="B91" s="50"/>
      <c r="C91" s="51"/>
      <c r="D91" s="35">
        <v>3812</v>
      </c>
      <c r="E91" s="35" t="s">
        <v>199</v>
      </c>
      <c r="F91" s="53"/>
      <c r="G91" s="53">
        <v>0</v>
      </c>
      <c r="H91" s="118"/>
    </row>
    <row r="92" spans="2:8" x14ac:dyDescent="0.25">
      <c r="B92" s="74"/>
      <c r="C92" s="75">
        <v>383</v>
      </c>
      <c r="D92" s="76"/>
      <c r="E92" s="76" t="s">
        <v>133</v>
      </c>
      <c r="F92" s="84"/>
      <c r="G92" s="84">
        <f>G93+G94</f>
        <v>4248.3899999999994</v>
      </c>
      <c r="H92" s="113"/>
    </row>
    <row r="93" spans="2:8" x14ac:dyDescent="0.25">
      <c r="B93" s="50"/>
      <c r="C93" s="51"/>
      <c r="D93" s="35">
        <v>3831</v>
      </c>
      <c r="E93" s="35" t="s">
        <v>134</v>
      </c>
      <c r="F93" s="53"/>
      <c r="G93" s="53">
        <v>3981.72</v>
      </c>
      <c r="H93" s="118"/>
    </row>
    <row r="94" spans="2:8" x14ac:dyDescent="0.25">
      <c r="B94" s="50"/>
      <c r="C94" s="51"/>
      <c r="D94" s="35">
        <v>3835</v>
      </c>
      <c r="E94" s="35" t="s">
        <v>95</v>
      </c>
      <c r="F94" s="53"/>
      <c r="G94" s="53">
        <v>266.67</v>
      </c>
      <c r="H94" s="118"/>
    </row>
    <row r="95" spans="2:8" x14ac:dyDescent="0.25">
      <c r="B95" s="162">
        <v>4</v>
      </c>
      <c r="C95" s="163"/>
      <c r="D95" s="164"/>
      <c r="E95" s="100" t="s">
        <v>6</v>
      </c>
      <c r="F95" s="101">
        <f>F96+F99+F112</f>
        <v>104120</v>
      </c>
      <c r="G95" s="101">
        <f>G96+G99</f>
        <v>56752.319999999992</v>
      </c>
      <c r="H95" s="111">
        <f>G95/F95*100</f>
        <v>54.506646177487504</v>
      </c>
    </row>
    <row r="96" spans="2:8" x14ac:dyDescent="0.25">
      <c r="B96" s="156">
        <v>41</v>
      </c>
      <c r="C96" s="157"/>
      <c r="D96" s="158"/>
      <c r="E96" s="71" t="s">
        <v>7</v>
      </c>
      <c r="F96" s="83">
        <v>10</v>
      </c>
      <c r="G96" s="83">
        <f>G97</f>
        <v>0.06</v>
      </c>
      <c r="H96" s="112">
        <f>G96/F96*100</f>
        <v>0.6</v>
      </c>
    </row>
    <row r="97" spans="2:8" x14ac:dyDescent="0.25">
      <c r="B97" s="74"/>
      <c r="C97" s="75">
        <v>412</v>
      </c>
      <c r="D97" s="76"/>
      <c r="E97" s="76" t="s">
        <v>137</v>
      </c>
      <c r="F97" s="84"/>
      <c r="G97" s="84">
        <f>G98</f>
        <v>0.06</v>
      </c>
      <c r="H97" s="118"/>
    </row>
    <row r="98" spans="2:8" x14ac:dyDescent="0.25">
      <c r="B98" s="72"/>
      <c r="C98" s="51"/>
      <c r="D98" s="73">
        <v>4123</v>
      </c>
      <c r="E98" s="35" t="s">
        <v>138</v>
      </c>
      <c r="F98" s="82"/>
      <c r="G98" s="82">
        <v>0.06</v>
      </c>
      <c r="H98" s="118"/>
    </row>
    <row r="99" spans="2:8" x14ac:dyDescent="0.25">
      <c r="B99" s="156">
        <v>42</v>
      </c>
      <c r="C99" s="157"/>
      <c r="D99" s="158"/>
      <c r="E99" s="71" t="s">
        <v>139</v>
      </c>
      <c r="F99" s="83">
        <v>54110</v>
      </c>
      <c r="G99" s="83">
        <f>G100+G106+G108+G110</f>
        <v>56752.259999999995</v>
      </c>
      <c r="H99" s="112">
        <f>G99/F99*100</f>
        <v>104.88312696359267</v>
      </c>
    </row>
    <row r="100" spans="2:8" x14ac:dyDescent="0.25">
      <c r="B100" s="74"/>
      <c r="C100" s="75">
        <v>422</v>
      </c>
      <c r="D100" s="76"/>
      <c r="E100" s="76" t="s">
        <v>140</v>
      </c>
      <c r="F100" s="84"/>
      <c r="G100" s="84">
        <f>SUM(G101:G105)</f>
        <v>36977.68</v>
      </c>
      <c r="H100" s="113"/>
    </row>
    <row r="101" spans="2:8" x14ac:dyDescent="0.25">
      <c r="B101" s="50"/>
      <c r="C101" s="51"/>
      <c r="D101" s="35">
        <v>4221</v>
      </c>
      <c r="E101" s="35" t="s">
        <v>141</v>
      </c>
      <c r="F101" s="53"/>
      <c r="G101" s="53">
        <v>4704.4799999999996</v>
      </c>
      <c r="H101" s="118"/>
    </row>
    <row r="102" spans="2:8" x14ac:dyDescent="0.25">
      <c r="B102" s="50"/>
      <c r="C102" s="51"/>
      <c r="D102" s="35">
        <v>4223</v>
      </c>
      <c r="E102" s="35" t="s">
        <v>142</v>
      </c>
      <c r="F102" s="53"/>
      <c r="G102" s="53">
        <v>501.45</v>
      </c>
      <c r="H102" s="118"/>
    </row>
    <row r="103" spans="2:8" x14ac:dyDescent="0.25">
      <c r="B103" s="50"/>
      <c r="C103" s="51"/>
      <c r="D103" s="35">
        <v>4224</v>
      </c>
      <c r="E103" s="35" t="s">
        <v>143</v>
      </c>
      <c r="F103" s="53"/>
      <c r="G103" s="53">
        <v>26821.53</v>
      </c>
      <c r="H103" s="118"/>
    </row>
    <row r="104" spans="2:8" x14ac:dyDescent="0.25">
      <c r="B104" s="50"/>
      <c r="C104" s="51"/>
      <c r="D104" s="35">
        <v>4225</v>
      </c>
      <c r="E104" s="35" t="s">
        <v>144</v>
      </c>
      <c r="F104" s="53"/>
      <c r="G104" s="53">
        <v>1161.18</v>
      </c>
      <c r="H104" s="118"/>
    </row>
    <row r="105" spans="2:8" x14ac:dyDescent="0.25">
      <c r="B105" s="50"/>
      <c r="C105" s="51"/>
      <c r="D105" s="35">
        <v>4227</v>
      </c>
      <c r="E105" s="35" t="s">
        <v>145</v>
      </c>
      <c r="F105" s="85"/>
      <c r="G105" s="85">
        <v>3789.04</v>
      </c>
      <c r="H105" s="118"/>
    </row>
    <row r="106" spans="2:8" x14ac:dyDescent="0.25">
      <c r="B106" s="74"/>
      <c r="C106" s="75">
        <v>423</v>
      </c>
      <c r="D106" s="76"/>
      <c r="E106" s="76" t="s">
        <v>156</v>
      </c>
      <c r="F106" s="84"/>
      <c r="G106" s="84">
        <f>G107</f>
        <v>19438.91</v>
      </c>
      <c r="H106" s="113"/>
    </row>
    <row r="107" spans="2:8" x14ac:dyDescent="0.25">
      <c r="B107" s="50"/>
      <c r="C107" s="51"/>
      <c r="D107" s="35">
        <v>4231</v>
      </c>
      <c r="E107" s="35" t="s">
        <v>155</v>
      </c>
      <c r="F107" s="85"/>
      <c r="G107" s="85">
        <v>19438.91</v>
      </c>
      <c r="H107" s="118"/>
    </row>
    <row r="108" spans="2:8" x14ac:dyDescent="0.25">
      <c r="B108" s="74"/>
      <c r="C108" s="75">
        <v>424</v>
      </c>
      <c r="D108" s="76"/>
      <c r="E108" s="76" t="s">
        <v>146</v>
      </c>
      <c r="F108" s="84"/>
      <c r="G108" s="84">
        <f>G109</f>
        <v>53.99</v>
      </c>
      <c r="H108" s="113"/>
    </row>
    <row r="109" spans="2:8" x14ac:dyDescent="0.25">
      <c r="B109" s="50"/>
      <c r="C109" s="51"/>
      <c r="D109" s="35">
        <v>42411</v>
      </c>
      <c r="E109" s="35" t="s">
        <v>147</v>
      </c>
      <c r="F109" s="85"/>
      <c r="G109" s="85">
        <v>53.99</v>
      </c>
      <c r="H109" s="118"/>
    </row>
    <row r="110" spans="2:8" x14ac:dyDescent="0.25">
      <c r="B110" s="74"/>
      <c r="C110" s="75">
        <v>426</v>
      </c>
      <c r="D110" s="76"/>
      <c r="E110" s="76" t="s">
        <v>151</v>
      </c>
      <c r="F110" s="84"/>
      <c r="G110" s="84">
        <f>G111</f>
        <v>281.68</v>
      </c>
      <c r="H110" s="113"/>
    </row>
    <row r="111" spans="2:8" x14ac:dyDescent="0.25">
      <c r="B111" s="50"/>
      <c r="C111" s="51"/>
      <c r="D111" s="35">
        <v>4262</v>
      </c>
      <c r="E111" s="35" t="s">
        <v>150</v>
      </c>
      <c r="F111" s="85"/>
      <c r="G111" s="85">
        <v>281.68</v>
      </c>
      <c r="H111" s="118"/>
    </row>
    <row r="112" spans="2:8" x14ac:dyDescent="0.25">
      <c r="B112" s="156">
        <v>45</v>
      </c>
      <c r="C112" s="157"/>
      <c r="D112" s="158"/>
      <c r="E112" s="71" t="s">
        <v>148</v>
      </c>
      <c r="F112" s="83">
        <v>50000</v>
      </c>
      <c r="G112" s="83">
        <f>G113</f>
        <v>0</v>
      </c>
      <c r="H112" s="112">
        <f>G112/F112*100</f>
        <v>0</v>
      </c>
    </row>
    <row r="113" spans="2:8" x14ac:dyDescent="0.25">
      <c r="B113" s="74"/>
      <c r="C113" s="75">
        <v>451</v>
      </c>
      <c r="D113" s="76"/>
      <c r="E113" s="76" t="s">
        <v>149</v>
      </c>
      <c r="F113" s="81"/>
      <c r="G113" s="81">
        <f>G114</f>
        <v>0</v>
      </c>
      <c r="H113" s="113"/>
    </row>
    <row r="114" spans="2:8" x14ac:dyDescent="0.25">
      <c r="B114" s="72"/>
      <c r="C114" s="51"/>
      <c r="D114" s="73">
        <v>45111</v>
      </c>
      <c r="E114" s="73" t="s">
        <v>149</v>
      </c>
      <c r="F114" s="82"/>
      <c r="G114" s="82">
        <v>0</v>
      </c>
      <c r="H114" s="118"/>
    </row>
    <row r="115" spans="2:8" ht="15" customHeight="1" x14ac:dyDescent="0.25">
      <c r="B115" s="159" t="s">
        <v>191</v>
      </c>
      <c r="C115" s="160"/>
      <c r="D115" s="161"/>
      <c r="E115" s="70" t="s">
        <v>192</v>
      </c>
      <c r="F115" s="87">
        <f>F116+F141</f>
        <v>3515000</v>
      </c>
      <c r="G115" s="87">
        <f>G116+G141</f>
        <v>3341420.9999999991</v>
      </c>
      <c r="H115" s="110">
        <f>G115/F115*100</f>
        <v>95.061763869132264</v>
      </c>
    </row>
    <row r="116" spans="2:8" x14ac:dyDescent="0.25">
      <c r="B116" s="162">
        <v>3</v>
      </c>
      <c r="C116" s="163"/>
      <c r="D116" s="164"/>
      <c r="E116" s="100" t="s">
        <v>4</v>
      </c>
      <c r="F116" s="102">
        <f>F117+F126+F137</f>
        <v>3272350</v>
      </c>
      <c r="G116" s="102">
        <f>G117+G126+G137</f>
        <v>2917583.2499999991</v>
      </c>
      <c r="H116" s="111">
        <f>G116/F116*100</f>
        <v>89.158655094962299</v>
      </c>
    </row>
    <row r="117" spans="2:8" x14ac:dyDescent="0.25">
      <c r="B117" s="156">
        <v>31</v>
      </c>
      <c r="C117" s="157"/>
      <c r="D117" s="158"/>
      <c r="E117" s="71" t="s">
        <v>5</v>
      </c>
      <c r="F117" s="83">
        <v>672550</v>
      </c>
      <c r="G117" s="83">
        <f>G118+G121</f>
        <v>632452.84000000008</v>
      </c>
      <c r="H117" s="112">
        <f>G117/F117*100</f>
        <v>94.03804029440191</v>
      </c>
    </row>
    <row r="118" spans="2:8" x14ac:dyDescent="0.25">
      <c r="B118" s="74"/>
      <c r="C118" s="75">
        <v>311</v>
      </c>
      <c r="D118" s="76"/>
      <c r="E118" s="76" t="s">
        <v>29</v>
      </c>
      <c r="F118" s="84"/>
      <c r="G118" s="84">
        <f>SUM(G119:G120)</f>
        <v>557984.55000000005</v>
      </c>
      <c r="H118" s="113"/>
    </row>
    <row r="119" spans="2:8" x14ac:dyDescent="0.25">
      <c r="B119" s="50"/>
      <c r="C119" s="51"/>
      <c r="D119" s="35">
        <v>3111</v>
      </c>
      <c r="E119" s="35" t="s">
        <v>30</v>
      </c>
      <c r="F119" s="53"/>
      <c r="G119" s="53">
        <v>448986.92</v>
      </c>
      <c r="H119" s="118"/>
    </row>
    <row r="120" spans="2:8" x14ac:dyDescent="0.25">
      <c r="B120" s="50"/>
      <c r="C120" s="51"/>
      <c r="D120" s="35">
        <v>3114</v>
      </c>
      <c r="E120" s="35" t="s">
        <v>98</v>
      </c>
      <c r="F120" s="85"/>
      <c r="G120" s="85">
        <v>108997.63</v>
      </c>
      <c r="H120" s="118"/>
    </row>
    <row r="121" spans="2:8" x14ac:dyDescent="0.25">
      <c r="B121" s="74"/>
      <c r="C121" s="75">
        <v>313</v>
      </c>
      <c r="D121" s="76"/>
      <c r="E121" s="76" t="s">
        <v>190</v>
      </c>
      <c r="F121" s="84"/>
      <c r="G121" s="84">
        <f>SUM(G122:G125)</f>
        <v>74468.290000000008</v>
      </c>
      <c r="H121" s="113"/>
    </row>
    <row r="122" spans="2:8" x14ac:dyDescent="0.25">
      <c r="B122" s="50"/>
      <c r="C122" s="51"/>
      <c r="D122" s="35">
        <v>31321</v>
      </c>
      <c r="E122" s="73" t="s">
        <v>100</v>
      </c>
      <c r="F122" s="53"/>
      <c r="G122" s="53">
        <v>66093.02</v>
      </c>
      <c r="H122" s="118"/>
    </row>
    <row r="123" spans="2:8" x14ac:dyDescent="0.25">
      <c r="B123" s="50"/>
      <c r="C123" s="51"/>
      <c r="D123" s="35">
        <v>31322</v>
      </c>
      <c r="E123" s="73" t="s">
        <v>200</v>
      </c>
      <c r="F123" s="53"/>
      <c r="G123" s="53">
        <v>2030.56</v>
      </c>
      <c r="H123" s="118"/>
    </row>
    <row r="124" spans="2:8" x14ac:dyDescent="0.25">
      <c r="B124" s="50"/>
      <c r="C124" s="51"/>
      <c r="D124" s="35">
        <v>31332</v>
      </c>
      <c r="E124" s="73" t="s">
        <v>101</v>
      </c>
      <c r="F124" s="53"/>
      <c r="G124" s="53">
        <v>6146.05</v>
      </c>
      <c r="H124" s="118"/>
    </row>
    <row r="125" spans="2:8" x14ac:dyDescent="0.25">
      <c r="B125" s="50"/>
      <c r="C125" s="51"/>
      <c r="D125" s="35">
        <v>31333</v>
      </c>
      <c r="E125" s="73" t="s">
        <v>201</v>
      </c>
      <c r="F125" s="53"/>
      <c r="G125" s="53">
        <v>198.66</v>
      </c>
      <c r="H125" s="118"/>
    </row>
    <row r="126" spans="2:8" x14ac:dyDescent="0.25">
      <c r="B126" s="156">
        <v>32</v>
      </c>
      <c r="C126" s="157"/>
      <c r="D126" s="158"/>
      <c r="E126" s="71" t="s">
        <v>14</v>
      </c>
      <c r="F126" s="83">
        <v>2592800</v>
      </c>
      <c r="G126" s="83">
        <f>G127+G129+G131+G135</f>
        <v>2279170.1499999994</v>
      </c>
      <c r="H126" s="112">
        <f>G126/F126*100</f>
        <v>87.903816337550126</v>
      </c>
    </row>
    <row r="127" spans="2:8" x14ac:dyDescent="0.25">
      <c r="B127" s="74"/>
      <c r="C127" s="75">
        <v>321</v>
      </c>
      <c r="D127" s="76"/>
      <c r="E127" s="76" t="s">
        <v>31</v>
      </c>
      <c r="F127" s="81"/>
      <c r="G127" s="81">
        <f>G128</f>
        <v>1444.51</v>
      </c>
      <c r="H127" s="113"/>
    </row>
    <row r="128" spans="2:8" x14ac:dyDescent="0.25">
      <c r="B128" s="50"/>
      <c r="C128" s="51"/>
      <c r="D128" s="35">
        <v>3211</v>
      </c>
      <c r="E128" s="35" t="s">
        <v>32</v>
      </c>
      <c r="F128" s="53"/>
      <c r="G128" s="82">
        <v>1444.51</v>
      </c>
      <c r="H128" s="118"/>
    </row>
    <row r="129" spans="2:8" x14ac:dyDescent="0.25">
      <c r="B129" s="74"/>
      <c r="C129" s="75">
        <v>322</v>
      </c>
      <c r="D129" s="76"/>
      <c r="E129" s="76" t="s">
        <v>105</v>
      </c>
      <c r="F129" s="81"/>
      <c r="G129" s="81">
        <f>G130</f>
        <v>2158523.65</v>
      </c>
      <c r="H129" s="113"/>
    </row>
    <row r="130" spans="2:8" x14ac:dyDescent="0.25">
      <c r="B130" s="50"/>
      <c r="C130" s="51"/>
      <c r="D130" s="35">
        <v>3222</v>
      </c>
      <c r="E130" s="35" t="s">
        <v>198</v>
      </c>
      <c r="F130" s="53"/>
      <c r="G130" s="82">
        <v>2158523.65</v>
      </c>
      <c r="H130" s="118"/>
    </row>
    <row r="131" spans="2:8" x14ac:dyDescent="0.25">
      <c r="B131" s="74"/>
      <c r="C131" s="75">
        <v>323</v>
      </c>
      <c r="D131" s="76"/>
      <c r="E131" s="76" t="s">
        <v>112</v>
      </c>
      <c r="F131" s="84"/>
      <c r="G131" s="84">
        <f>G132+G133+G134</f>
        <v>95637.3</v>
      </c>
      <c r="H131" s="113"/>
    </row>
    <row r="132" spans="2:8" x14ac:dyDescent="0.25">
      <c r="B132" s="50"/>
      <c r="C132" s="51"/>
      <c r="D132" s="35">
        <v>3232</v>
      </c>
      <c r="E132" s="35" t="s">
        <v>114</v>
      </c>
      <c r="F132" s="53"/>
      <c r="G132" s="53">
        <v>28620.75</v>
      </c>
      <c r="H132" s="118"/>
    </row>
    <row r="133" spans="2:8" x14ac:dyDescent="0.25">
      <c r="B133" s="50"/>
      <c r="C133" s="51"/>
      <c r="D133" s="35">
        <v>3237</v>
      </c>
      <c r="E133" s="35" t="s">
        <v>119</v>
      </c>
      <c r="F133" s="53"/>
      <c r="G133" s="53">
        <v>66310.39</v>
      </c>
      <c r="H133" s="118"/>
    </row>
    <row r="134" spans="2:8" x14ac:dyDescent="0.25">
      <c r="B134" s="50"/>
      <c r="C134" s="51"/>
      <c r="D134" s="35">
        <v>3239</v>
      </c>
      <c r="E134" s="35" t="s">
        <v>121</v>
      </c>
      <c r="F134" s="85"/>
      <c r="G134" s="97">
        <v>706.16</v>
      </c>
      <c r="H134" s="118"/>
    </row>
    <row r="135" spans="2:8" x14ac:dyDescent="0.25">
      <c r="B135" s="74"/>
      <c r="C135" s="75">
        <v>329</v>
      </c>
      <c r="D135" s="76"/>
      <c r="E135" s="76" t="s">
        <v>122</v>
      </c>
      <c r="F135" s="84"/>
      <c r="G135" s="84">
        <f>G136</f>
        <v>23564.69</v>
      </c>
      <c r="H135" s="113"/>
    </row>
    <row r="136" spans="2:8" x14ac:dyDescent="0.25">
      <c r="B136" s="50"/>
      <c r="C136" s="51"/>
      <c r="D136" s="35">
        <v>3295</v>
      </c>
      <c r="E136" s="35" t="s">
        <v>127</v>
      </c>
      <c r="F136" s="53"/>
      <c r="G136" s="53">
        <v>23564.69</v>
      </c>
      <c r="H136" s="118"/>
    </row>
    <row r="137" spans="2:8" x14ac:dyDescent="0.25">
      <c r="B137" s="156">
        <v>34</v>
      </c>
      <c r="C137" s="157"/>
      <c r="D137" s="158"/>
      <c r="E137" s="71" t="s">
        <v>136</v>
      </c>
      <c r="F137" s="80">
        <v>7000</v>
      </c>
      <c r="G137" s="80">
        <f>G138</f>
        <v>5960.26</v>
      </c>
      <c r="H137" s="112">
        <f>G137/F137*100</f>
        <v>85.146571428571434</v>
      </c>
    </row>
    <row r="138" spans="2:8" x14ac:dyDescent="0.25">
      <c r="B138" s="74"/>
      <c r="C138" s="75">
        <v>343</v>
      </c>
      <c r="D138" s="76"/>
      <c r="E138" s="76" t="s">
        <v>129</v>
      </c>
      <c r="F138" s="84"/>
      <c r="G138" s="84">
        <f>G139+G140</f>
        <v>5960.26</v>
      </c>
      <c r="H138" s="118"/>
    </row>
    <row r="139" spans="2:8" x14ac:dyDescent="0.25">
      <c r="B139" s="72"/>
      <c r="C139" s="51"/>
      <c r="D139" s="73">
        <v>3431</v>
      </c>
      <c r="E139" s="73" t="s">
        <v>130</v>
      </c>
      <c r="F139" s="53"/>
      <c r="G139" s="53">
        <v>5896.75</v>
      </c>
      <c r="H139" s="118"/>
    </row>
    <row r="140" spans="2:8" x14ac:dyDescent="0.25">
      <c r="B140" s="72"/>
      <c r="C140" s="51"/>
      <c r="D140" s="73">
        <v>3433</v>
      </c>
      <c r="E140" s="73" t="s">
        <v>131</v>
      </c>
      <c r="F140" s="85"/>
      <c r="G140" s="85">
        <v>63.51</v>
      </c>
      <c r="H140" s="118"/>
    </row>
    <row r="141" spans="2:8" x14ac:dyDescent="0.25">
      <c r="B141" s="162">
        <v>4</v>
      </c>
      <c r="C141" s="163"/>
      <c r="D141" s="164"/>
      <c r="E141" s="100" t="s">
        <v>6</v>
      </c>
      <c r="F141" s="102">
        <f>F145</f>
        <v>242650</v>
      </c>
      <c r="G141" s="102">
        <f>G142+G145</f>
        <v>423837.75</v>
      </c>
      <c r="H141" s="111">
        <f>G141/F141*100</f>
        <v>174.67041005563567</v>
      </c>
    </row>
    <row r="142" spans="2:8" x14ac:dyDescent="0.25">
      <c r="B142" s="156">
        <v>42</v>
      </c>
      <c r="C142" s="157"/>
      <c r="D142" s="158"/>
      <c r="E142" s="71" t="s">
        <v>139</v>
      </c>
      <c r="F142" s="83">
        <v>54110</v>
      </c>
      <c r="G142" s="83">
        <f>G143</f>
        <v>61500</v>
      </c>
      <c r="H142" s="112">
        <f>G142/F142*100</f>
        <v>113.65736462761042</v>
      </c>
    </row>
    <row r="143" spans="2:8" x14ac:dyDescent="0.25">
      <c r="B143" s="74"/>
      <c r="C143" s="75">
        <v>422</v>
      </c>
      <c r="D143" s="76"/>
      <c r="E143" s="76" t="s">
        <v>140</v>
      </c>
      <c r="F143" s="84"/>
      <c r="G143" s="84">
        <f>G144</f>
        <v>61500</v>
      </c>
      <c r="H143" s="113"/>
    </row>
    <row r="144" spans="2:8" x14ac:dyDescent="0.25">
      <c r="B144" s="50"/>
      <c r="C144" s="51"/>
      <c r="D144" s="35">
        <v>4224</v>
      </c>
      <c r="E144" s="35" t="s">
        <v>143</v>
      </c>
      <c r="F144" s="53"/>
      <c r="G144" s="53">
        <v>61500</v>
      </c>
      <c r="H144" s="118"/>
    </row>
    <row r="145" spans="2:8" x14ac:dyDescent="0.25">
      <c r="B145" s="156">
        <v>45</v>
      </c>
      <c r="C145" s="157"/>
      <c r="D145" s="158"/>
      <c r="E145" s="71" t="s">
        <v>148</v>
      </c>
      <c r="F145" s="83">
        <v>242650</v>
      </c>
      <c r="G145" s="83">
        <f>G146</f>
        <v>362337.75</v>
      </c>
      <c r="H145" s="112">
        <f>G145/F145*100</f>
        <v>149.32526272408819</v>
      </c>
    </row>
    <row r="146" spans="2:8" x14ac:dyDescent="0.25">
      <c r="B146" s="74"/>
      <c r="C146" s="75">
        <v>451</v>
      </c>
      <c r="D146" s="76"/>
      <c r="E146" s="76" t="s">
        <v>149</v>
      </c>
      <c r="F146" s="81"/>
      <c r="G146" s="81">
        <f>G147</f>
        <v>362337.75</v>
      </c>
      <c r="H146" s="113"/>
    </row>
    <row r="147" spans="2:8" x14ac:dyDescent="0.25">
      <c r="B147" s="72"/>
      <c r="C147" s="51"/>
      <c r="D147" s="73">
        <v>45111</v>
      </c>
      <c r="E147" s="73" t="s">
        <v>149</v>
      </c>
      <c r="F147" s="82"/>
      <c r="G147" s="82">
        <v>362337.75</v>
      </c>
      <c r="H147" s="118"/>
    </row>
    <row r="148" spans="2:8" ht="15" customHeight="1" x14ac:dyDescent="0.25">
      <c r="B148" s="159" t="s">
        <v>193</v>
      </c>
      <c r="C148" s="160"/>
      <c r="D148" s="161"/>
      <c r="E148" s="69" t="s">
        <v>194</v>
      </c>
      <c r="F148" s="87">
        <f>F149+F159</f>
        <v>140000</v>
      </c>
      <c r="G148" s="87">
        <f>G149+G159</f>
        <v>50431.34</v>
      </c>
      <c r="H148" s="110">
        <f>G148/F148*100</f>
        <v>36.022385714285711</v>
      </c>
    </row>
    <row r="149" spans="2:8" x14ac:dyDescent="0.25">
      <c r="B149" s="162">
        <v>3</v>
      </c>
      <c r="C149" s="163"/>
      <c r="D149" s="164"/>
      <c r="E149" s="100" t="s">
        <v>4</v>
      </c>
      <c r="F149" s="102">
        <f>F150</f>
        <v>100000</v>
      </c>
      <c r="G149" s="102">
        <f>G150</f>
        <v>45152.95</v>
      </c>
      <c r="H149" s="111">
        <f>G149/F149*100</f>
        <v>45.152949999999997</v>
      </c>
    </row>
    <row r="150" spans="2:8" x14ac:dyDescent="0.25">
      <c r="B150" s="156">
        <v>32</v>
      </c>
      <c r="C150" s="157"/>
      <c r="D150" s="158"/>
      <c r="E150" s="71" t="s">
        <v>14</v>
      </c>
      <c r="F150" s="80">
        <v>100000</v>
      </c>
      <c r="G150" s="80">
        <f>G151+G154+G157</f>
        <v>45152.95</v>
      </c>
      <c r="H150" s="112">
        <f>G150/F150*100</f>
        <v>45.152949999999997</v>
      </c>
    </row>
    <row r="151" spans="2:8" x14ac:dyDescent="0.25">
      <c r="B151" s="74"/>
      <c r="C151" s="75">
        <v>321</v>
      </c>
      <c r="D151" s="76"/>
      <c r="E151" s="76" t="s">
        <v>31</v>
      </c>
      <c r="F151" s="84"/>
      <c r="G151" s="84">
        <f>G152+G153</f>
        <v>7012.31</v>
      </c>
      <c r="H151" s="113"/>
    </row>
    <row r="152" spans="2:8" x14ac:dyDescent="0.25">
      <c r="B152" s="72"/>
      <c r="C152" s="51"/>
      <c r="D152" s="73">
        <v>3211</v>
      </c>
      <c r="E152" s="35" t="s">
        <v>32</v>
      </c>
      <c r="F152" s="82"/>
      <c r="G152" s="82">
        <v>5333.92</v>
      </c>
      <c r="H152" s="118"/>
    </row>
    <row r="153" spans="2:8" x14ac:dyDescent="0.25">
      <c r="B153" s="72"/>
      <c r="C153" s="51"/>
      <c r="D153" s="73">
        <v>3213</v>
      </c>
      <c r="E153" s="35" t="s">
        <v>103</v>
      </c>
      <c r="F153" s="82"/>
      <c r="G153" s="82">
        <v>1678.39</v>
      </c>
      <c r="H153" s="118"/>
    </row>
    <row r="154" spans="2:8" x14ac:dyDescent="0.25">
      <c r="B154" s="74"/>
      <c r="C154" s="75">
        <v>322</v>
      </c>
      <c r="D154" s="76"/>
      <c r="E154" s="76" t="s">
        <v>105</v>
      </c>
      <c r="F154" s="81"/>
      <c r="G154" s="81">
        <f>G155+G156</f>
        <v>37140.639999999999</v>
      </c>
      <c r="H154" s="113"/>
    </row>
    <row r="155" spans="2:8" x14ac:dyDescent="0.25">
      <c r="B155" s="72"/>
      <c r="C155" s="51"/>
      <c r="D155" s="73">
        <v>3222</v>
      </c>
      <c r="E155" s="35" t="s">
        <v>107</v>
      </c>
      <c r="F155" s="82"/>
      <c r="G155" s="82">
        <v>35281.74</v>
      </c>
      <c r="H155" s="118"/>
    </row>
    <row r="156" spans="2:8" x14ac:dyDescent="0.25">
      <c r="B156" s="72"/>
      <c r="C156" s="51"/>
      <c r="D156" s="73">
        <v>3225</v>
      </c>
      <c r="E156" s="35" t="s">
        <v>110</v>
      </c>
      <c r="F156" s="97"/>
      <c r="G156" s="97">
        <v>1858.9</v>
      </c>
      <c r="H156" s="118"/>
    </row>
    <row r="157" spans="2:8" x14ac:dyDescent="0.25">
      <c r="B157" s="74"/>
      <c r="C157" s="75">
        <v>381</v>
      </c>
      <c r="D157" s="76"/>
      <c r="E157" s="76" t="s">
        <v>89</v>
      </c>
      <c r="F157" s="81"/>
      <c r="G157" s="81">
        <f>G158</f>
        <v>1000</v>
      </c>
      <c r="H157" s="113"/>
    </row>
    <row r="158" spans="2:8" x14ac:dyDescent="0.25">
      <c r="B158" s="72"/>
      <c r="C158" s="51"/>
      <c r="D158" s="73">
        <v>3812</v>
      </c>
      <c r="E158" s="35" t="s">
        <v>132</v>
      </c>
      <c r="F158" s="97"/>
      <c r="G158" s="97">
        <v>1000</v>
      </c>
      <c r="H158" s="118"/>
    </row>
    <row r="159" spans="2:8" x14ac:dyDescent="0.25">
      <c r="B159" s="162">
        <v>4</v>
      </c>
      <c r="C159" s="163"/>
      <c r="D159" s="164"/>
      <c r="E159" s="100" t="s">
        <v>6</v>
      </c>
      <c r="F159" s="102">
        <f>F160</f>
        <v>40000</v>
      </c>
      <c r="G159" s="102">
        <f>G160</f>
        <v>5278.3899999999994</v>
      </c>
      <c r="H159" s="111">
        <f>G159/F159*100</f>
        <v>13.195974999999999</v>
      </c>
    </row>
    <row r="160" spans="2:8" x14ac:dyDescent="0.25">
      <c r="B160" s="156">
        <v>42</v>
      </c>
      <c r="C160" s="157"/>
      <c r="D160" s="158"/>
      <c r="E160" s="71" t="s">
        <v>139</v>
      </c>
      <c r="F160" s="83">
        <v>40000</v>
      </c>
      <c r="G160" s="83">
        <f>G161</f>
        <v>5278.3899999999994</v>
      </c>
      <c r="H160" s="112">
        <f>G160/F160*100</f>
        <v>13.195974999999999</v>
      </c>
    </row>
    <row r="161" spans="2:8" x14ac:dyDescent="0.25">
      <c r="B161" s="77"/>
      <c r="C161" s="78">
        <v>422</v>
      </c>
      <c r="D161" s="79"/>
      <c r="E161" s="79" t="s">
        <v>140</v>
      </c>
      <c r="F161" s="86"/>
      <c r="G161" s="86">
        <f>G162+G163</f>
        <v>5278.3899999999994</v>
      </c>
      <c r="H161" s="113"/>
    </row>
    <row r="162" spans="2:8" x14ac:dyDescent="0.25">
      <c r="B162" s="72"/>
      <c r="C162" s="51"/>
      <c r="D162" s="73">
        <v>4221</v>
      </c>
      <c r="E162" s="73" t="s">
        <v>141</v>
      </c>
      <c r="F162" s="82"/>
      <c r="G162" s="82">
        <v>4569.66</v>
      </c>
      <c r="H162" s="118"/>
    </row>
    <row r="163" spans="2:8" x14ac:dyDescent="0.25">
      <c r="B163" s="72"/>
      <c r="C163" s="51"/>
      <c r="D163" s="73">
        <v>4224</v>
      </c>
      <c r="E163" s="73" t="s">
        <v>143</v>
      </c>
      <c r="F163" s="82"/>
      <c r="G163" s="82">
        <v>708.73</v>
      </c>
      <c r="H163" s="118"/>
    </row>
    <row r="164" spans="2:8" ht="25.5" x14ac:dyDescent="0.25">
      <c r="B164" s="159" t="s">
        <v>195</v>
      </c>
      <c r="C164" s="160"/>
      <c r="D164" s="161"/>
      <c r="E164" s="69" t="s">
        <v>196</v>
      </c>
      <c r="F164" s="87">
        <f>F165</f>
        <v>4000</v>
      </c>
      <c r="G164" s="87">
        <f>G165</f>
        <v>4054.8</v>
      </c>
      <c r="H164" s="110">
        <f>G164/F164*100</f>
        <v>101.37</v>
      </c>
    </row>
    <row r="165" spans="2:8" x14ac:dyDescent="0.25">
      <c r="B165" s="162">
        <v>4</v>
      </c>
      <c r="C165" s="163"/>
      <c r="D165" s="164"/>
      <c r="E165" s="100" t="s">
        <v>6</v>
      </c>
      <c r="F165" s="102">
        <f>F166</f>
        <v>4000</v>
      </c>
      <c r="G165" s="102">
        <f>G166</f>
        <v>4054.8</v>
      </c>
      <c r="H165" s="111">
        <f>G165/F165*100</f>
        <v>101.37</v>
      </c>
    </row>
    <row r="166" spans="2:8" x14ac:dyDescent="0.25">
      <c r="B166" s="156">
        <v>42</v>
      </c>
      <c r="C166" s="157"/>
      <c r="D166" s="158"/>
      <c r="E166" s="71" t="s">
        <v>139</v>
      </c>
      <c r="F166" s="80">
        <v>4000</v>
      </c>
      <c r="G166" s="80">
        <f>G167</f>
        <v>4054.8</v>
      </c>
      <c r="H166" s="112">
        <f>G166/F166*100</f>
        <v>101.37</v>
      </c>
    </row>
    <row r="167" spans="2:8" x14ac:dyDescent="0.25">
      <c r="B167" s="77"/>
      <c r="C167" s="78">
        <v>422</v>
      </c>
      <c r="D167" s="79"/>
      <c r="E167" s="79" t="s">
        <v>140</v>
      </c>
      <c r="F167" s="86"/>
      <c r="G167" s="86">
        <f>G168</f>
        <v>4054.8</v>
      </c>
      <c r="H167" s="113"/>
    </row>
    <row r="168" spans="2:8" x14ac:dyDescent="0.25">
      <c r="B168" s="72"/>
      <c r="C168" s="51"/>
      <c r="D168" s="73">
        <v>42212</v>
      </c>
      <c r="E168" s="73" t="s">
        <v>202</v>
      </c>
      <c r="F168" s="82"/>
      <c r="G168" s="82">
        <v>4054.8</v>
      </c>
      <c r="H168" s="118"/>
    </row>
    <row r="169" spans="2:8" ht="20.25" customHeight="1" x14ac:dyDescent="0.25"/>
    <row r="170" spans="2:8" ht="15.75" x14ac:dyDescent="0.25">
      <c r="B170" s="174"/>
      <c r="C170" s="174"/>
      <c r="D170" s="174"/>
      <c r="E170" s="174"/>
      <c r="F170" s="173" t="s">
        <v>209</v>
      </c>
      <c r="G170" s="173"/>
      <c r="H170" s="173"/>
    </row>
    <row r="171" spans="2:8" ht="15.75" x14ac:dyDescent="0.25">
      <c r="F171" s="173" t="s">
        <v>210</v>
      </c>
      <c r="G171" s="173"/>
      <c r="H171" s="173"/>
    </row>
    <row r="172" spans="2:8" ht="15.75" x14ac:dyDescent="0.25">
      <c r="F172" s="173" t="s">
        <v>211</v>
      </c>
      <c r="G172" s="173"/>
      <c r="H172" s="173"/>
    </row>
  </sheetData>
  <mergeCells count="47">
    <mergeCell ref="F172:H172"/>
    <mergeCell ref="B14:D14"/>
    <mergeCell ref="B142:D142"/>
    <mergeCell ref="B170:E170"/>
    <mergeCell ref="F170:H170"/>
    <mergeCell ref="F171:H171"/>
    <mergeCell ref="B112:D112"/>
    <mergeCell ref="B45:D45"/>
    <mergeCell ref="B46:D46"/>
    <mergeCell ref="B39:D39"/>
    <mergeCell ref="B85:D85"/>
    <mergeCell ref="B89:D89"/>
    <mergeCell ref="B95:D95"/>
    <mergeCell ref="B96:D96"/>
    <mergeCell ref="B99:D99"/>
    <mergeCell ref="B165:D165"/>
    <mergeCell ref="B1:H1"/>
    <mergeCell ref="B7:D7"/>
    <mergeCell ref="B9:D9"/>
    <mergeCell ref="B3:H3"/>
    <mergeCell ref="B5:E5"/>
    <mergeCell ref="B6:E6"/>
    <mergeCell ref="B8:D8"/>
    <mergeCell ref="B10:D10"/>
    <mergeCell ref="B37:D37"/>
    <mergeCell ref="B38:D38"/>
    <mergeCell ref="B44:D44"/>
    <mergeCell ref="B11:D11"/>
    <mergeCell ref="B20:D20"/>
    <mergeCell ref="B21:D21"/>
    <mergeCell ref="B24:D24"/>
    <mergeCell ref="B32:D32"/>
    <mergeCell ref="B164:D164"/>
    <mergeCell ref="B126:D126"/>
    <mergeCell ref="B148:D148"/>
    <mergeCell ref="B149:D149"/>
    <mergeCell ref="B150:D150"/>
    <mergeCell ref="B137:D137"/>
    <mergeCell ref="B141:D141"/>
    <mergeCell ref="B145:D145"/>
    <mergeCell ref="B116:D116"/>
    <mergeCell ref="B117:D117"/>
    <mergeCell ref="B54:D54"/>
    <mergeCell ref="B115:D115"/>
    <mergeCell ref="B166:D166"/>
    <mergeCell ref="B159:D159"/>
    <mergeCell ref="B160:D160"/>
  </mergeCells>
  <pageMargins left="0.7" right="0.7" top="0.75" bottom="0.75" header="0.3" footer="0.3"/>
  <pageSetup paperSize="9" scale="58" fitToHeight="0" orientation="portrait" r:id="rId1"/>
  <ignoredErrors>
    <ignoredError sqref="G3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7</vt:i4>
      </vt:variant>
    </vt:vector>
  </HeadingPairs>
  <TitlesOfParts>
    <vt:vector size="7" baseType="lpstr">
      <vt:lpstr>SAŽETAK</vt:lpstr>
      <vt:lpstr> Račun prihoda i rashoda</vt:lpstr>
      <vt:lpstr>Rashodi i prihodi prema izvoru</vt:lpstr>
      <vt:lpstr>Rashodi prema funkcijskoj k </vt:lpstr>
      <vt:lpstr>Račun financiranja </vt:lpstr>
      <vt:lpstr>Račun fin prema izvorima f</vt:lpstr>
      <vt:lpstr>Programska klasifikacija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Računovodstvo-Šef</cp:lastModifiedBy>
  <cp:lastPrinted>2024-03-27T12:27:11Z</cp:lastPrinted>
  <dcterms:created xsi:type="dcterms:W3CDTF">2022-08-12T12:51:27Z</dcterms:created>
  <dcterms:modified xsi:type="dcterms:W3CDTF">2024-03-27T12:28:45Z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Tablica ogledni format izvještaja o izvršenju PK JLP(R)S.xlsx</vt:lpwstr>
  </property>
</Properties>
</file>