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racfin2\Desktop\2024\Polugodišnji izvještaj o izvršenju financijskog plana za 2024. godinu\"/>
    </mc:Choice>
  </mc:AlternateContent>
  <xr:revisionPtr revIDLastSave="0" documentId="13_ncr:1_{169E1D81-50F6-4200-B9AB-DD4A51E5A6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ŽETAK" sheetId="1" r:id="rId1"/>
    <sheet name=" Račun prihoda i rashoda" sheetId="12" r:id="rId2"/>
    <sheet name="Rashodi i prihodi prema izvoru" sheetId="13" r:id="rId3"/>
    <sheet name="Rashodi prema funkcijskoj k " sheetId="14" r:id="rId4"/>
    <sheet name="Račun financiranja" sheetId="6" r:id="rId5"/>
    <sheet name="Račun fin prema izvorima f" sheetId="10" r:id="rId6"/>
    <sheet name="Programska klasifikacija" sheetId="15" r:id="rId7"/>
  </sheets>
  <definedNames>
    <definedName name="_xlnm.Print_Area" localSheetId="0">SAŽETAK!$B$1:$L$27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5" l="1"/>
  <c r="I13" i="15"/>
  <c r="I12" i="15"/>
  <c r="I11" i="15"/>
  <c r="I10" i="15"/>
  <c r="I9" i="15"/>
  <c r="I10" i="12"/>
  <c r="H10" i="12"/>
  <c r="F67" i="15" l="1"/>
  <c r="G67" i="15"/>
  <c r="G45" i="15"/>
  <c r="F45" i="15"/>
  <c r="H33" i="15"/>
  <c r="H32" i="15" s="1"/>
  <c r="I32" i="15" s="1"/>
  <c r="H8" i="15"/>
  <c r="I8" i="15" s="1"/>
  <c r="G8" i="15"/>
  <c r="F8" i="15"/>
  <c r="L14" i="1"/>
  <c r="L13" i="1"/>
  <c r="L11" i="1"/>
  <c r="L10" i="1"/>
  <c r="J15" i="1"/>
  <c r="J12" i="1"/>
  <c r="I15" i="1"/>
  <c r="I12" i="1"/>
  <c r="H15" i="1"/>
  <c r="H12" i="1"/>
  <c r="H118" i="15"/>
  <c r="H100" i="15"/>
  <c r="H90" i="15"/>
  <c r="H83" i="15"/>
  <c r="H78" i="15"/>
  <c r="H74" i="15"/>
  <c r="G66" i="15"/>
  <c r="H8" i="14"/>
  <c r="H7" i="14"/>
  <c r="H6" i="14"/>
  <c r="H31" i="13"/>
  <c r="H30" i="13"/>
  <c r="H29" i="13"/>
  <c r="H28" i="13"/>
  <c r="H27" i="13"/>
  <c r="H26" i="13"/>
  <c r="H25" i="13"/>
  <c r="H24" i="13"/>
  <c r="H23" i="13"/>
  <c r="H22" i="13"/>
  <c r="H21" i="13"/>
  <c r="H20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J81" i="12"/>
  <c r="J71" i="12"/>
  <c r="G137" i="15"/>
  <c r="G127" i="15"/>
  <c r="H132" i="15"/>
  <c r="G143" i="15"/>
  <c r="G142" i="15" s="1"/>
  <c r="H120" i="15"/>
  <c r="G113" i="15"/>
  <c r="F113" i="15"/>
  <c r="G122" i="15"/>
  <c r="G57" i="15"/>
  <c r="F57" i="15"/>
  <c r="H64" i="15"/>
  <c r="H59" i="15"/>
  <c r="H55" i="15"/>
  <c r="H54" i="15" s="1"/>
  <c r="I54" i="15" s="1"/>
  <c r="H51" i="15"/>
  <c r="H50" i="15" s="1"/>
  <c r="I50" i="15" s="1"/>
  <c r="H151" i="15"/>
  <c r="H150" i="15" s="1"/>
  <c r="G149" i="15"/>
  <c r="G148" i="15" s="1"/>
  <c r="F149" i="15"/>
  <c r="F66" i="15"/>
  <c r="F127" i="15"/>
  <c r="F122" i="15"/>
  <c r="G21" i="15"/>
  <c r="G28" i="15"/>
  <c r="F21" i="15"/>
  <c r="H149" i="15" l="1"/>
  <c r="I150" i="15"/>
  <c r="G44" i="15"/>
  <c r="F44" i="15"/>
  <c r="L15" i="1"/>
  <c r="L12" i="1"/>
  <c r="J16" i="1"/>
  <c r="H58" i="15"/>
  <c r="G112" i="15"/>
  <c r="F112" i="15"/>
  <c r="G126" i="15"/>
  <c r="G20" i="15"/>
  <c r="G19" i="15" s="1"/>
  <c r="G18" i="15" s="1"/>
  <c r="H145" i="15"/>
  <c r="H144" i="15" s="1"/>
  <c r="F143" i="15"/>
  <c r="F142" i="15" s="1"/>
  <c r="H139" i="15"/>
  <c r="H138" i="15" s="1"/>
  <c r="F137" i="15"/>
  <c r="F126" i="15" s="1"/>
  <c r="H135" i="15"/>
  <c r="H134" i="15" s="1"/>
  <c r="I134" i="15" s="1"/>
  <c r="H129" i="15"/>
  <c r="H124" i="15"/>
  <c r="H123" i="15" s="1"/>
  <c r="I123" i="15" s="1"/>
  <c r="H115" i="15"/>
  <c r="H114" i="15" s="1"/>
  <c r="I114" i="15" s="1"/>
  <c r="H109" i="15"/>
  <c r="H108" i="15" s="1"/>
  <c r="H72" i="15"/>
  <c r="H69" i="15"/>
  <c r="H47" i="15"/>
  <c r="H46" i="15" s="1"/>
  <c r="I46" i="15" s="1"/>
  <c r="H39" i="15"/>
  <c r="H38" i="15" s="1"/>
  <c r="I38" i="15" s="1"/>
  <c r="H30" i="15"/>
  <c r="H29" i="15" s="1"/>
  <c r="I29" i="15" s="1"/>
  <c r="F28" i="15"/>
  <c r="F20" i="15" s="1"/>
  <c r="F19" i="15" s="1"/>
  <c r="F18" i="15" s="1"/>
  <c r="H25" i="15"/>
  <c r="H23" i="15"/>
  <c r="E7" i="14"/>
  <c r="E6" i="14" s="1"/>
  <c r="C6" i="14"/>
  <c r="D7" i="14"/>
  <c r="D6" i="14" s="1"/>
  <c r="E20" i="13"/>
  <c r="E21" i="13"/>
  <c r="E23" i="13"/>
  <c r="E25" i="13"/>
  <c r="E27" i="13"/>
  <c r="E29" i="13"/>
  <c r="E31" i="13"/>
  <c r="E6" i="13"/>
  <c r="E7" i="13"/>
  <c r="E9" i="13"/>
  <c r="E11" i="13"/>
  <c r="D11" i="13"/>
  <c r="E13" i="13"/>
  <c r="E15" i="13"/>
  <c r="E17" i="13"/>
  <c r="I98" i="12"/>
  <c r="I47" i="12"/>
  <c r="H98" i="12"/>
  <c r="H47" i="12"/>
  <c r="H46" i="12" s="1"/>
  <c r="H37" i="12"/>
  <c r="F43" i="15" l="1"/>
  <c r="H137" i="15"/>
  <c r="I137" i="15" s="1"/>
  <c r="I138" i="15"/>
  <c r="H57" i="15"/>
  <c r="I57" i="15" s="1"/>
  <c r="I58" i="15"/>
  <c r="H148" i="15"/>
  <c r="I149" i="15"/>
  <c r="H9" i="12"/>
  <c r="I46" i="12"/>
  <c r="H128" i="15"/>
  <c r="I128" i="15" s="1"/>
  <c r="H45" i="15"/>
  <c r="H143" i="15"/>
  <c r="I143" i="15" s="1"/>
  <c r="I144" i="15"/>
  <c r="H68" i="15"/>
  <c r="G43" i="15"/>
  <c r="G42" i="15" s="1"/>
  <c r="H122" i="15"/>
  <c r="I122" i="15" s="1"/>
  <c r="F7" i="14"/>
  <c r="F6" i="14" s="1"/>
  <c r="H22" i="15"/>
  <c r="I22" i="15" s="1"/>
  <c r="F42" i="15"/>
  <c r="H127" i="15"/>
  <c r="I127" i="15" s="1"/>
  <c r="H77" i="15"/>
  <c r="I77" i="15" s="1"/>
  <c r="I68" i="15" l="1"/>
  <c r="H67" i="15"/>
  <c r="I67" i="15" s="1"/>
  <c r="H147" i="15"/>
  <c r="I147" i="15" s="1"/>
  <c r="I148" i="15"/>
  <c r="H44" i="15"/>
  <c r="I44" i="15" s="1"/>
  <c r="I45" i="15"/>
  <c r="H142" i="15"/>
  <c r="I142" i="15" s="1"/>
  <c r="H28" i="15"/>
  <c r="I28" i="15" s="1"/>
  <c r="H113" i="15"/>
  <c r="I113" i="15" s="1"/>
  <c r="H21" i="15"/>
  <c r="I21" i="15" s="1"/>
  <c r="H126" i="15"/>
  <c r="I126" i="15" s="1"/>
  <c r="H66" i="15" l="1"/>
  <c r="I66" i="15" s="1"/>
  <c r="H112" i="15"/>
  <c r="I112" i="15" s="1"/>
  <c r="H20" i="15"/>
  <c r="I20" i="15" s="1"/>
  <c r="H43" i="15" l="1"/>
  <c r="I43" i="15" s="1"/>
  <c r="H19" i="15"/>
  <c r="I19" i="15" s="1"/>
  <c r="I37" i="12"/>
  <c r="D25" i="13"/>
  <c r="F31" i="13"/>
  <c r="D31" i="13"/>
  <c r="C31" i="13"/>
  <c r="F29" i="13"/>
  <c r="D29" i="13"/>
  <c r="C29" i="13"/>
  <c r="F27" i="13"/>
  <c r="D27" i="13"/>
  <c r="C27" i="13"/>
  <c r="F25" i="13"/>
  <c r="C25" i="13"/>
  <c r="F23" i="13"/>
  <c r="D23" i="13"/>
  <c r="C23" i="13"/>
  <c r="F21" i="13"/>
  <c r="D21" i="13"/>
  <c r="C21" i="13"/>
  <c r="F17" i="13"/>
  <c r="D17" i="13"/>
  <c r="C17" i="13"/>
  <c r="F15" i="13"/>
  <c r="D15" i="13"/>
  <c r="C15" i="13"/>
  <c r="F13" i="13"/>
  <c r="D13" i="13"/>
  <c r="C13" i="13"/>
  <c r="F11" i="13"/>
  <c r="C11" i="13"/>
  <c r="F9" i="13"/>
  <c r="D9" i="13"/>
  <c r="C9" i="13"/>
  <c r="F7" i="13"/>
  <c r="D7" i="13"/>
  <c r="C7" i="13"/>
  <c r="J112" i="12"/>
  <c r="J109" i="12"/>
  <c r="J103" i="12"/>
  <c r="J100" i="12"/>
  <c r="J99" i="12" s="1"/>
  <c r="L99" i="12" s="1"/>
  <c r="J96" i="12"/>
  <c r="J94" i="12"/>
  <c r="J90" i="12"/>
  <c r="J89" i="12" s="1"/>
  <c r="L89" i="12" s="1"/>
  <c r="J64" i="12"/>
  <c r="J59" i="12"/>
  <c r="J55" i="12"/>
  <c r="J53" i="12"/>
  <c r="J49" i="12"/>
  <c r="G41" i="12"/>
  <c r="G39" i="12"/>
  <c r="J39" i="12"/>
  <c r="J41" i="12"/>
  <c r="J33" i="12"/>
  <c r="G33" i="12"/>
  <c r="J35" i="12"/>
  <c r="G35" i="12"/>
  <c r="J30" i="12"/>
  <c r="G30" i="12"/>
  <c r="J27" i="12"/>
  <c r="G27" i="12"/>
  <c r="J23" i="12"/>
  <c r="G23" i="12"/>
  <c r="J21" i="12"/>
  <c r="G21" i="12"/>
  <c r="J18" i="12"/>
  <c r="J17" i="12" s="1"/>
  <c r="L17" i="12" s="1"/>
  <c r="G18" i="12"/>
  <c r="G17" i="12" s="1"/>
  <c r="J14" i="12"/>
  <c r="J12" i="12"/>
  <c r="J11" i="12" s="1"/>
  <c r="G12" i="12"/>
  <c r="G14" i="12"/>
  <c r="K40" i="12"/>
  <c r="K36" i="12"/>
  <c r="K31" i="12"/>
  <c r="K29" i="12"/>
  <c r="K28" i="12"/>
  <c r="K25" i="12"/>
  <c r="K24" i="12"/>
  <c r="K22" i="12"/>
  <c r="K19" i="12"/>
  <c r="K13" i="12"/>
  <c r="K23" i="12" l="1"/>
  <c r="J111" i="12"/>
  <c r="L111" i="12" s="1"/>
  <c r="G11" i="12"/>
  <c r="J20" i="12"/>
  <c r="L20" i="12" s="1"/>
  <c r="K21" i="12"/>
  <c r="J26" i="12"/>
  <c r="L26" i="12" s="1"/>
  <c r="J32" i="12"/>
  <c r="L32" i="12" s="1"/>
  <c r="J102" i="12"/>
  <c r="L102" i="12" s="1"/>
  <c r="G26" i="12"/>
  <c r="K35" i="12"/>
  <c r="I9" i="12"/>
  <c r="G32" i="12"/>
  <c r="H42" i="15"/>
  <c r="I42" i="15" s="1"/>
  <c r="H18" i="15"/>
  <c r="I18" i="15" s="1"/>
  <c r="F6" i="13"/>
  <c r="F20" i="13"/>
  <c r="D20" i="13"/>
  <c r="C20" i="13"/>
  <c r="C6" i="13"/>
  <c r="D6" i="13"/>
  <c r="G38" i="12"/>
  <c r="G37" i="12" s="1"/>
  <c r="G20" i="12"/>
  <c r="K20" i="12" s="1"/>
  <c r="K17" i="12"/>
  <c r="K14" i="12"/>
  <c r="K12" i="12"/>
  <c r="K39" i="12"/>
  <c r="K18" i="12"/>
  <c r="J58" i="12"/>
  <c r="L58" i="12" s="1"/>
  <c r="K27" i="12"/>
  <c r="K30" i="12"/>
  <c r="J38" i="12"/>
  <c r="J93" i="12"/>
  <c r="L93" i="12" s="1"/>
  <c r="J48" i="12"/>
  <c r="L48" i="12" s="1"/>
  <c r="K26" i="12" l="1"/>
  <c r="K38" i="12"/>
  <c r="K32" i="12"/>
  <c r="J10" i="12"/>
  <c r="G10" i="12"/>
  <c r="G9" i="12" s="1"/>
  <c r="J98" i="12"/>
  <c r="L98" i="12" s="1"/>
  <c r="H17" i="15"/>
  <c r="I17" i="15" s="1"/>
  <c r="J37" i="12"/>
  <c r="L37" i="12" s="1"/>
  <c r="L38" i="12"/>
  <c r="L11" i="12"/>
  <c r="K11" i="12"/>
  <c r="J47" i="12"/>
  <c r="L47" i="12" s="1"/>
  <c r="K37" i="12" l="1"/>
  <c r="L10" i="12"/>
  <c r="K10" i="12"/>
  <c r="J9" i="12"/>
  <c r="J46" i="12"/>
  <c r="L46" i="12" s="1"/>
  <c r="K9" i="12" l="1"/>
  <c r="L9" i="12"/>
</calcChain>
</file>

<file path=xl/sharedStrings.xml><?xml version="1.0" encoding="utf-8"?>
<sst xmlns="http://schemas.openxmlformats.org/spreadsheetml/2006/main" count="514" uniqueCount="205">
  <si>
    <t>PRIHODI UKUPNO</t>
  </si>
  <si>
    <t>RASHODI UKUPNO</t>
  </si>
  <si>
    <t>RAZLIKA - VIŠAK / MANJAK</t>
  </si>
  <si>
    <t>Prihodi poslovanja</t>
  </si>
  <si>
    <t>Rashodi poslovanja</t>
  </si>
  <si>
    <t>Rashodi za zaposlene</t>
  </si>
  <si>
    <t>Rashodi za nabavu nefinancijske imovine</t>
  </si>
  <si>
    <t>Rashodi za nabavu neproizvedene dugotrajne imovine</t>
  </si>
  <si>
    <t>BROJČANA OZNAKA I NAZIV</t>
  </si>
  <si>
    <t>Primici od financijske imovine i zaduživanja</t>
  </si>
  <si>
    <t>Izdaci za financijsku imovinu i otplate zajmova</t>
  </si>
  <si>
    <t>II. POSEBNI DIO</t>
  </si>
  <si>
    <t>I. OPĆI DIO</t>
  </si>
  <si>
    <t>Materijalni rashodi</t>
  </si>
  <si>
    <t>Primici od zaduživanja</t>
  </si>
  <si>
    <t>Izdaci za otplatu glavnice primljenih kredita i zajmova</t>
  </si>
  <si>
    <t>Pomoći iz inozemstva i od subjekata unutar općeg proračuna</t>
  </si>
  <si>
    <t>…</t>
  </si>
  <si>
    <t>PRIJENOS SREDSTAVA IZ PRETHODNE GODINE</t>
  </si>
  <si>
    <t>1 Opći prihodi i primici</t>
  </si>
  <si>
    <t>11 Opći prihodi i primici</t>
  </si>
  <si>
    <t>12 Sredstva učešća za pomoći</t>
  </si>
  <si>
    <t>….</t>
  </si>
  <si>
    <t>2 Doprinosi</t>
  </si>
  <si>
    <t>21 Doprinosi za mirovinsko osiguranje</t>
  </si>
  <si>
    <t>3 Vlastiti prihodi</t>
  </si>
  <si>
    <t>31 Vlastiti prihodi</t>
  </si>
  <si>
    <t>Prihodi od prodaje nefinancijske imovine</t>
  </si>
  <si>
    <t>Prihodi od prodaje proizvedene dugotrajne imovine</t>
  </si>
  <si>
    <t>INDEKS</t>
  </si>
  <si>
    <t>7 PRIHODI OD PRODAJE NEFINANCIJSKE IMOVINE</t>
  </si>
  <si>
    <t>6 PRIHODI POSLOVANJA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</si>
  <si>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</si>
  <si>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</si>
  <si>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</si>
  <si>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</si>
  <si>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Prihodi od prodaje proizvoda i robe te pruženih usluga</t>
  </si>
  <si>
    <t>Prihodi od prodaje građevinskih objekata</t>
  </si>
  <si>
    <t>Stambeni objekti</t>
  </si>
  <si>
    <t>Plaće (Bruto)</t>
  </si>
  <si>
    <t>Plaće za redovan rad</t>
  </si>
  <si>
    <t>Naknade troškova zaposlenima</t>
  </si>
  <si>
    <t>Službena putovanja</t>
  </si>
  <si>
    <t>6=5/2*100</t>
  </si>
  <si>
    <t>7=5/4*100</t>
  </si>
  <si>
    <t xml:space="preserve">IZVJEŠTAJ O PRIHODIMA I RASHODIMA PREMA EKONOMSKOJ KLASIFIKACIJI </t>
  </si>
  <si>
    <t>IZVJEŠTAJ O PRIHODIMA I RASHODIMA PREMA IZVORIMA FINANCIRANJA</t>
  </si>
  <si>
    <t>IZVJEŠTAJ O RASHODIMA PREMA FUNKCIJSKOJ KLASIFIKACIJI</t>
  </si>
  <si>
    <t xml:space="preserve">IZVJEŠTAJ RAČUNA FINANCIRANJA PREMA EKONOMSKOJ KLASIFIKACIJI </t>
  </si>
  <si>
    <t>Primljeni krediti i zajmovi od međunarodnih organizacija, institucija i tijela EU te inozemnih vlada</t>
  </si>
  <si>
    <t>Primljeni zajmovi od međunarodnih organizacija</t>
  </si>
  <si>
    <t>Otplata glavnice primljenih kredita i zajmova od međunarodnih organizacija, institucija i tijela EU te inozemnih vlada</t>
  </si>
  <si>
    <t>Otplata glavnice primljenih zajmova od međunarodnih organizacija</t>
  </si>
  <si>
    <t>IZVJEŠTAJ RAČUNA FINANCIRANJA PREMA IZVORIMA FINANCIRANJA</t>
  </si>
  <si>
    <t>5=4/3*100</t>
  </si>
  <si>
    <t>UKUPNO PRIMICI</t>
  </si>
  <si>
    <t xml:space="preserve">UKUPNO IZDACI </t>
  </si>
  <si>
    <t xml:space="preserve">UKUPNO PRIHODI </t>
  </si>
  <si>
    <t>UKUPNO RASHODI</t>
  </si>
  <si>
    <t>INDEKS**</t>
  </si>
  <si>
    <t>RAZLIKA PRIMITAKA I IZDATAKA</t>
  </si>
  <si>
    <t>SAŽETAK  RAČUNA PRIHODA I RASHODA I RAČUNA FINANCIRANJA</t>
  </si>
  <si>
    <t xml:space="preserve"> RAČUN FINANCIRANJA</t>
  </si>
  <si>
    <t xml:space="preserve"> RAČUN PRIHODA I RASHODA </t>
  </si>
  <si>
    <t>IZVJEŠTAJ PO PROGRAMSKOJ KLASIFIKACIJI</t>
  </si>
  <si>
    <t>PRIJENOS SREDSTAVA U SLJEDEĆE RAZDOBLJE</t>
  </si>
  <si>
    <t>SAŽETAK RAČUNA FINANCIRANJA</t>
  </si>
  <si>
    <t xml:space="preserve">NETO FINANCIRANJE </t>
  </si>
  <si>
    <t xml:space="preserve">VIŠAK/MANJAK + NETO FINANCIRANJE </t>
  </si>
  <si>
    <t>SAŽETAK RAČUNA PRIHODA I RASHODA</t>
  </si>
  <si>
    <t>IZVORNI PLAN ILI REBALANS N.*</t>
  </si>
  <si>
    <t>TEKUĆI PLAN N.*</t>
  </si>
  <si>
    <t xml:space="preserve">OSTVARENJE/IZVRŠENJE 
N. </t>
  </si>
  <si>
    <t xml:space="preserve">OSTVARENJE/IZVRŠENJE 
N-1. </t>
  </si>
  <si>
    <t>Vlastiti prihodi</t>
  </si>
  <si>
    <t>Prihodi od upravnih i administrativnih pristojbi, pristojbi po posebnim propisima i naknada</t>
  </si>
  <si>
    <t>Prihodi od prodaje proizvoda i robe te pruženih usluga, prihodi od donacija te povrati po protestiranim jamstvima</t>
  </si>
  <si>
    <t>Donacije</t>
  </si>
  <si>
    <t>Prihodi iz nadležnog proračuna i od HZZO-a temeljem ugovornih obveza</t>
  </si>
  <si>
    <t>Opći prihodi i primici</t>
  </si>
  <si>
    <t>Kazne, upravne mjere i ostali prihodi</t>
  </si>
  <si>
    <t>Financijski rashodi</t>
  </si>
  <si>
    <t>Ostali rashodi</t>
  </si>
  <si>
    <t>Rashodi za nabavu proizvedene dugotrajne imovine</t>
  </si>
  <si>
    <t>Rashodi za dodatna ulaganja na nefinancijskoj imovini</t>
  </si>
  <si>
    <t>UKUPNI PRIHODI</t>
  </si>
  <si>
    <t>Pomoći od izvanproračunskih korisnika</t>
  </si>
  <si>
    <t>-</t>
  </si>
  <si>
    <t xml:space="preserve">Tekuće pomoći od izvanproračunskih korisnika </t>
  </si>
  <si>
    <t xml:space="preserve">Pomoći proračunskim korisnicima iz proračuna koji im nije nadležan </t>
  </si>
  <si>
    <t>Tekuće pomoći proračunskim korisnicima iz proračuna koji im nije nadležan</t>
  </si>
  <si>
    <t>Kapitalne pomoći proračunskim korisnicima iz proračuna koji im nije nadležan</t>
  </si>
  <si>
    <t>Prihodi po posebnim propisima</t>
  </si>
  <si>
    <t xml:space="preserve">Ostali nespomenuti prihodi </t>
  </si>
  <si>
    <t>Prihodi od pruženih usluga</t>
  </si>
  <si>
    <t>Donacije od pravnih i fizičkih osoba izvan općeg proračuna i povrat donacija po protestiranim jamstvima</t>
  </si>
  <si>
    <t>Tekuće donacije</t>
  </si>
  <si>
    <t>Kapitalne donacije</t>
  </si>
  <si>
    <t>Prihodi iz nadležnog proračuna za financiranje redovne djelatnosti proračunskih korisnika</t>
  </si>
  <si>
    <t>Prihodi iz nadležnog proračuna za financiranje rashoda poslovanja</t>
  </si>
  <si>
    <t>Prihodi iz nadležnog proračuna za financiranje rashoda za nabavu nefinancijske imovine</t>
  </si>
  <si>
    <t>Prihodi od HZZO-a na temelju ugovornih obveza</t>
  </si>
  <si>
    <t>Kazne i upravne mjere</t>
  </si>
  <si>
    <t>Ostale kazne</t>
  </si>
  <si>
    <t>Ostali prihodi</t>
  </si>
  <si>
    <t>Prihodi od prodaje prijevoznih sredstava</t>
  </si>
  <si>
    <t>Prijevozna sredstva u cestovnom prometu</t>
  </si>
  <si>
    <t>UKUPNI RASHODI</t>
  </si>
  <si>
    <t>Plaće za prekovremeni rad</t>
  </si>
  <si>
    <t>Plaće za posebne uvjete rada</t>
  </si>
  <si>
    <t>Ostali rashodi za zaposlene</t>
  </si>
  <si>
    <t>Doprinosi na plaće</t>
  </si>
  <si>
    <t>Doprinosi za obvezno zdravstveno osiguranje</t>
  </si>
  <si>
    <t>Doprinosi za obvezno osiguranje u slučaju nezaposlenosti</t>
  </si>
  <si>
    <t>Naknade za prijevoz, za rad na terenu i odvojeni život</t>
  </si>
  <si>
    <t>Stručno usavršavanje zaposlenika</t>
  </si>
  <si>
    <t>Ostale naknade troškova zaposlenima</t>
  </si>
  <si>
    <t>Rashodi za materijal i energiju</t>
  </si>
  <si>
    <t>Uredski materijal i ostali materijalni rashodi</t>
  </si>
  <si>
    <t>Materijal i sirovine</t>
  </si>
  <si>
    <t>Energija</t>
  </si>
  <si>
    <t>Materijal i dijelovi za tekuće i investicijsko održavanje</t>
  </si>
  <si>
    <t>Sitni inventar i auto gume</t>
  </si>
  <si>
    <t>Službena, radna i zaštitna odjeća i obuća</t>
  </si>
  <si>
    <t>Rashodi za usluge</t>
  </si>
  <si>
    <t>Usluge telefona, pošte i prijevoza</t>
  </si>
  <si>
    <t>Usluge tekućeg i investicijskog održavanja</t>
  </si>
  <si>
    <t>Usluge promidžbe i informiranja</t>
  </si>
  <si>
    <t>Komunalne usluge</t>
  </si>
  <si>
    <t>Zakupnine i najamnine</t>
  </si>
  <si>
    <t>Zdravstvene i veterinarske usluge</t>
  </si>
  <si>
    <t>Intelektualne i osobne usluge</t>
  </si>
  <si>
    <t>Računalne usluge</t>
  </si>
  <si>
    <t>Ostale usluge</t>
  </si>
  <si>
    <t>Ostali nespomenuti rashodi poslovanja</t>
  </si>
  <si>
    <t>Naknade za rad predstavničkih i izvršnih tijela, povjerenstava i slično</t>
  </si>
  <si>
    <t>Premije osiguranja</t>
  </si>
  <si>
    <t>Reprezentacija</t>
  </si>
  <si>
    <t>Članarine i norme</t>
  </si>
  <si>
    <t>Pristojbe i naknade</t>
  </si>
  <si>
    <t>Troškovi sudskih postupaka</t>
  </si>
  <si>
    <t>Ostali financijski rashodi</t>
  </si>
  <si>
    <t>Bankarske usluge i usluge platnog prometa</t>
  </si>
  <si>
    <t>Zatezne kamate</t>
  </si>
  <si>
    <t>Tekuće donacije u naravi</t>
  </si>
  <si>
    <t>Kazne, penali i naknade štete</t>
  </si>
  <si>
    <t>Naknade šteta pravnim i fizičkim osobama</t>
  </si>
  <si>
    <t>Nematerijalna imovina</t>
  </si>
  <si>
    <t>Licence</t>
  </si>
  <si>
    <t>Postrojenja i oprema</t>
  </si>
  <si>
    <t>Uredska oprema i namještaj</t>
  </si>
  <si>
    <t>Oprema za održavanje i zaštitu</t>
  </si>
  <si>
    <t>Medicinska i laboratorijska oprema</t>
  </si>
  <si>
    <t>Instrumenti, uređaji i strojevi</t>
  </si>
  <si>
    <t>Uređaji, strojevi i oprema za ostale namjene</t>
  </si>
  <si>
    <t>Nematerijalna proizvedena imovina</t>
  </si>
  <si>
    <t>Ulaganja u računalne programe</t>
  </si>
  <si>
    <t>Dodatna ulaganja na građevinskim objektima</t>
  </si>
  <si>
    <t>4 Prihodi za posebne namjene</t>
  </si>
  <si>
    <t>43 Ostali prihodi za posebne namjene</t>
  </si>
  <si>
    <t>5 Pomoći</t>
  </si>
  <si>
    <t>52 Ostale pomoći</t>
  </si>
  <si>
    <t>6 Donacije</t>
  </si>
  <si>
    <t>61 Donacije</t>
  </si>
  <si>
    <t>7 Prihodi od prodaje ili zamjene nefinancijske imovine i naknade s naslova osiguranja</t>
  </si>
  <si>
    <t>71 Prihodi od prodaje ili zamjene nefinancijske imovine i naknade s naslova osiguranja</t>
  </si>
  <si>
    <t>TEKUĆI PLAN
2024.</t>
  </si>
  <si>
    <t>07 Zdravstvo</t>
  </si>
  <si>
    <t>073 Bolničke službe</t>
  </si>
  <si>
    <t>Izvor financiranja 11</t>
  </si>
  <si>
    <t>Medicinska oprema</t>
  </si>
  <si>
    <t>Izvor financiranja 31</t>
  </si>
  <si>
    <t>Izvor financiranja 43</t>
  </si>
  <si>
    <t>Prihodi za posebne namjene</t>
  </si>
  <si>
    <t>Izvor financiranja 52</t>
  </si>
  <si>
    <t>Izvor financiranja 61</t>
  </si>
  <si>
    <t>Izvor financiranja 71</t>
  </si>
  <si>
    <t>Prihodi od prodaje nefinancijske imovine i nadoknade šteta s osnova osiguranja</t>
  </si>
  <si>
    <t>Opće bolnice Virovitica</t>
  </si>
  <si>
    <t>Dinko Blažević, dipl.oec.</t>
  </si>
  <si>
    <t>OPĆA BOLNICA VIROVITICA</t>
  </si>
  <si>
    <t>INVESTICIJE U ZDRAVSTVENU INFRASTRUKTURU</t>
  </si>
  <si>
    <t>K958002</t>
  </si>
  <si>
    <t>SIGURNOST GRAĐANA I PRAVA NA ZDRAVSTVENE USLUGE</t>
  </si>
  <si>
    <t>Administracija i upravljanje</t>
  </si>
  <si>
    <t>A958001</t>
  </si>
  <si>
    <t>IZVORNI PLAN ILI REBALANS 2024.</t>
  </si>
  <si>
    <t>TEKUĆI PLAN 2024.</t>
  </si>
  <si>
    <t>IZVORNI PLAN ILI
REBALANS
2024.</t>
  </si>
  <si>
    <t>ZAŠTITA ZDRAVLJA</t>
  </si>
  <si>
    <t>Opća bolnica Virovitica - Izravna kapitalna ulaganja</t>
  </si>
  <si>
    <t>A958003</t>
  </si>
  <si>
    <t>OSTVARENJE/
IZVRŠENJE 
01.2023.-06.2023.</t>
  </si>
  <si>
    <t>IZVORNI PLAN ILI REBALANS
2024.</t>
  </si>
  <si>
    <t>OSTVARENJE/
IZVRŠENJE 
01.2024.-06.2024.</t>
  </si>
  <si>
    <t>OSTVARENJE/
IZVRŠENJE 
01.2023-06.2023.</t>
  </si>
  <si>
    <t>OSTVARENJE/
IZVRŠENJE 
01.2024-06.2024.</t>
  </si>
  <si>
    <t xml:space="preserve"> IZVRŠENJE
01.2024.-06.2024.</t>
  </si>
  <si>
    <t>Ostali prihodi za posebne namjene</t>
  </si>
  <si>
    <t>Ostale pomoći</t>
  </si>
  <si>
    <t>IZVRŠENJE FINANCIJSKOG PLANA OPĆE BOLNICE VIROVITICA
ZA RAZDOBLJE SIJEČANJ - LIPANJ 2024. GODINE</t>
  </si>
  <si>
    <t>Urbroj: 2189-43-06/17-24-4</t>
  </si>
  <si>
    <t>Klasa: 510-03/24-01/2892</t>
  </si>
  <si>
    <t>Vršitelj dužnosti ravnatelja</t>
  </si>
  <si>
    <t>Virovitica, 26. srpnja 2024.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</si>
</sst>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1"/>
      <color theme="1"/>
      <name val="Times New Roman"/>
      <family val="1"/>
    </font>
    <font>
      <b/>
      <sz val="10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b/>
      <i/>
      <sz val="10"/>
      <color indexed="8"/>
      <name val="Arial"/>
      <family val="2"/>
      <charset val="238"/>
    </font>
    <font>
      <sz val="13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198E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208">
    <xf numFmtId="0" fontId="0" fillId="0" borderId="0" xfId="0"/>
    <xf numFmtId="0" fontId="3" fillId="0" borderId="0" xfId="0" applyFont="1"/>
    <xf numFmtId="0" fontId="5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3" fontId="3" fillId="2" borderId="3" xfId="0" applyNumberFormat="1" applyFont="1" applyFill="1" applyBorder="1" applyAlignment="1">
      <alignment horizontal="right"/>
    </xf>
    <xf numFmtId="3" fontId="3" fillId="2" borderId="3" xfId="0" applyNumberFormat="1" applyFont="1" applyFill="1" applyBorder="1" applyAlignment="1">
      <alignment horizontal="right" wrapText="1"/>
    </xf>
    <xf numFmtId="0" fontId="8" fillId="2" borderId="3" xfId="0" applyFont="1" applyFill="1" applyBorder="1" applyAlignment="1">
      <alignment horizontal="left" vertical="center" wrapText="1"/>
    </xf>
    <xf numFmtId="0" fontId="6" fillId="2" borderId="3" xfId="0" quotePrefix="1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8" fillId="2" borderId="3" xfId="0" quotePrefix="1" applyFont="1" applyFill="1" applyBorder="1" applyAlignment="1">
      <alignment horizontal="left" vertical="center"/>
    </xf>
    <xf numFmtId="3" fontId="5" fillId="3" borderId="3" xfId="0" applyNumberFormat="1" applyFont="1" applyFill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3" borderId="3" xfId="0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 wrapText="1" indent="1"/>
    </xf>
    <xf numFmtId="0" fontId="7" fillId="2" borderId="3" xfId="0" applyFont="1" applyFill="1" applyBorder="1" applyAlignment="1">
      <alignment horizontal="left" vertical="center" indent="1"/>
    </xf>
    <xf numFmtId="0" fontId="7" fillId="2" borderId="3" xfId="0" applyFont="1" applyFill="1" applyBorder="1" applyAlignment="1">
      <alignment horizontal="left" vertical="center" wrapText="1" indent="1"/>
    </xf>
    <xf numFmtId="0" fontId="6" fillId="2" borderId="3" xfId="0" quotePrefix="1" applyFont="1" applyFill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0" fillId="0" borderId="3" xfId="0" applyBorder="1"/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3" xfId="0" quotePrefix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0" fillId="3" borderId="0" xfId="0" applyFill="1"/>
    <xf numFmtId="3" fontId="4" fillId="3" borderId="3" xfId="0" applyNumberFormat="1" applyFont="1" applyFill="1" applyBorder="1" applyAlignment="1">
      <alignment horizontal="right"/>
    </xf>
    <xf numFmtId="0" fontId="14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6" fillId="0" borderId="0" xfId="0" applyFont="1"/>
    <xf numFmtId="0" fontId="3" fillId="2" borderId="4" xfId="0" applyFont="1" applyFill="1" applyBorder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left"/>
    </xf>
    <xf numFmtId="0" fontId="5" fillId="3" borderId="3" xfId="0" applyFont="1" applyFill="1" applyBorder="1" applyAlignment="1">
      <alignment horizontal="left" vertical="center" wrapText="1"/>
    </xf>
    <xf numFmtId="0" fontId="0" fillId="3" borderId="0" xfId="0" applyFill="1" applyAlignment="1">
      <alignment horizontal="left"/>
    </xf>
    <xf numFmtId="0" fontId="6" fillId="3" borderId="2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3" fontId="3" fillId="2" borderId="3" xfId="0" applyNumberFormat="1" applyFont="1" applyFill="1" applyBorder="1" applyAlignment="1">
      <alignment horizontal="right" vertical="center"/>
    </xf>
    <xf numFmtId="0" fontId="17" fillId="2" borderId="3" xfId="0" applyFont="1" applyFill="1" applyBorder="1" applyAlignment="1">
      <alignment horizontal="left" vertical="center" wrapText="1"/>
    </xf>
    <xf numFmtId="4" fontId="18" fillId="2" borderId="3" xfId="0" applyNumberFormat="1" applyFont="1" applyFill="1" applyBorder="1" applyAlignment="1">
      <alignment horizontal="right" vertical="center"/>
    </xf>
    <xf numFmtId="4" fontId="5" fillId="2" borderId="3" xfId="0" applyNumberFormat="1" applyFont="1" applyFill="1" applyBorder="1" applyAlignment="1">
      <alignment horizontal="right" vertical="center"/>
    </xf>
    <xf numFmtId="0" fontId="6" fillId="0" borderId="3" xfId="2" applyFont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4" fontId="21" fillId="0" borderId="3" xfId="0" applyNumberFormat="1" applyFont="1" applyBorder="1" applyAlignment="1">
      <alignment horizontal="right" vertical="center"/>
    </xf>
    <xf numFmtId="0" fontId="22" fillId="2" borderId="3" xfId="0" quotePrefix="1" applyFont="1" applyFill="1" applyBorder="1" applyAlignment="1">
      <alignment horizontal="left" vertical="center"/>
    </xf>
    <xf numFmtId="0" fontId="8" fillId="0" borderId="3" xfId="2" applyFont="1" applyBorder="1" applyAlignment="1">
      <alignment horizontal="left" vertical="center" wrapText="1"/>
    </xf>
    <xf numFmtId="0" fontId="3" fillId="0" borderId="3" xfId="2" applyBorder="1" applyAlignment="1">
      <alignment horizontal="left" vertical="center" wrapText="1"/>
    </xf>
    <xf numFmtId="0" fontId="17" fillId="2" borderId="3" xfId="0" quotePrefix="1" applyFont="1" applyFill="1" applyBorder="1" applyAlignment="1">
      <alignment horizontal="left" vertical="center"/>
    </xf>
    <xf numFmtId="0" fontId="23" fillId="2" borderId="3" xfId="0" quotePrefix="1" applyFont="1" applyFill="1" applyBorder="1" applyAlignment="1">
      <alignment horizontal="left" vertical="center"/>
    </xf>
    <xf numFmtId="0" fontId="1" fillId="0" borderId="0" xfId="0" applyFont="1"/>
    <xf numFmtId="0" fontId="5" fillId="0" borderId="3" xfId="3" applyFont="1" applyBorder="1" applyAlignment="1">
      <alignment horizontal="left" wrapText="1"/>
    </xf>
    <xf numFmtId="0" fontId="17" fillId="2" borderId="3" xfId="0" applyFont="1" applyFill="1" applyBorder="1" applyAlignment="1">
      <alignment horizontal="left" vertical="center"/>
    </xf>
    <xf numFmtId="3" fontId="18" fillId="2" borderId="3" xfId="0" applyNumberFormat="1" applyFont="1" applyFill="1" applyBorder="1" applyAlignment="1">
      <alignment horizontal="right" vertical="center"/>
    </xf>
    <xf numFmtId="3" fontId="5" fillId="2" borderId="3" xfId="0" applyNumberFormat="1" applyFont="1" applyFill="1" applyBorder="1" applyAlignment="1">
      <alignment horizontal="right" vertical="center"/>
    </xf>
    <xf numFmtId="0" fontId="7" fillId="2" borderId="3" xfId="0" applyFont="1" applyFill="1" applyBorder="1" applyAlignment="1">
      <alignment horizontal="left" vertical="center" wrapText="1"/>
    </xf>
    <xf numFmtId="164" fontId="21" fillId="0" borderId="3" xfId="0" applyNumberFormat="1" applyFont="1" applyBorder="1" applyAlignment="1">
      <alignment vertical="center"/>
    </xf>
    <xf numFmtId="3" fontId="7" fillId="2" borderId="3" xfId="0" quotePrefix="1" applyNumberFormat="1" applyFont="1" applyFill="1" applyBorder="1" applyAlignment="1">
      <alignment horizontal="righ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3" fontId="5" fillId="2" borderId="4" xfId="0" applyNumberFormat="1" applyFont="1" applyFill="1" applyBorder="1" applyAlignment="1">
      <alignment horizontal="left" vertical="center"/>
    </xf>
    <xf numFmtId="3" fontId="5" fillId="2" borderId="3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4" borderId="4" xfId="0" applyFont="1" applyFill="1" applyBorder="1" applyAlignment="1">
      <alignment horizontal="left" vertical="center" wrapText="1"/>
    </xf>
    <xf numFmtId="0" fontId="24" fillId="5" borderId="4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  <xf numFmtId="4" fontId="5" fillId="5" borderId="3" xfId="0" applyNumberFormat="1" applyFont="1" applyFill="1" applyBorder="1" applyAlignment="1">
      <alignment horizontal="right" vertical="center"/>
    </xf>
    <xf numFmtId="0" fontId="5" fillId="6" borderId="4" xfId="0" applyFont="1" applyFill="1" applyBorder="1" applyAlignment="1">
      <alignment horizontal="left" vertical="center" wrapText="1"/>
    </xf>
    <xf numFmtId="4" fontId="5" fillId="6" borderId="3" xfId="0" applyNumberFormat="1" applyFont="1" applyFill="1" applyBorder="1" applyAlignment="1">
      <alignment horizontal="right" vertical="center"/>
    </xf>
    <xf numFmtId="0" fontId="3" fillId="7" borderId="4" xfId="0" applyFont="1" applyFill="1" applyBorder="1" applyAlignment="1">
      <alignment horizontal="left" vertical="center" wrapText="1"/>
    </xf>
    <xf numFmtId="4" fontId="3" fillId="7" borderId="3" xfId="0" applyNumberFormat="1" applyFont="1" applyFill="1" applyBorder="1" applyAlignment="1">
      <alignment horizontal="right" vertical="center"/>
    </xf>
    <xf numFmtId="0" fontId="3" fillId="8" borderId="1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left" vertical="center" wrapText="1"/>
    </xf>
    <xf numFmtId="4" fontId="3" fillId="8" borderId="3" xfId="0" applyNumberFormat="1" applyFont="1" applyFill="1" applyBorder="1" applyAlignment="1">
      <alignment horizontal="right" vertical="center"/>
    </xf>
    <xf numFmtId="4" fontId="3" fillId="0" borderId="3" xfId="0" applyNumberFormat="1" applyFont="1" applyBorder="1" applyAlignment="1">
      <alignment horizontal="right" vertical="center"/>
    </xf>
    <xf numFmtId="4" fontId="3" fillId="7" borderId="4" xfId="0" applyNumberFormat="1" applyFont="1" applyFill="1" applyBorder="1" applyAlignment="1">
      <alignment horizontal="right" vertical="center"/>
    </xf>
    <xf numFmtId="4" fontId="3" fillId="8" borderId="4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/>
    </xf>
    <xf numFmtId="4" fontId="5" fillId="6" borderId="4" xfId="0" applyNumberFormat="1" applyFont="1" applyFill="1" applyBorder="1" applyAlignment="1">
      <alignment horizontal="right" vertical="center"/>
    </xf>
    <xf numFmtId="4" fontId="3" fillId="0" borderId="4" xfId="0" applyNumberFormat="1" applyFont="1" applyBorder="1" applyAlignment="1">
      <alignment horizontal="right" vertical="center"/>
    </xf>
    <xf numFmtId="0" fontId="6" fillId="8" borderId="1" xfId="0" applyFont="1" applyFill="1" applyBorder="1" applyAlignment="1">
      <alignment horizontal="left" vertical="center" wrapText="1"/>
    </xf>
    <xf numFmtId="0" fontId="6" fillId="8" borderId="2" xfId="0" applyFont="1" applyFill="1" applyBorder="1" applyAlignment="1">
      <alignment horizontal="left" vertical="center" wrapText="1"/>
    </xf>
    <xf numFmtId="0" fontId="6" fillId="8" borderId="4" xfId="0" applyFont="1" applyFill="1" applyBorder="1" applyAlignment="1">
      <alignment horizontal="left" vertical="center" wrapText="1"/>
    </xf>
    <xf numFmtId="4" fontId="6" fillId="8" borderId="4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right" vertical="center"/>
    </xf>
    <xf numFmtId="4" fontId="5" fillId="4" borderId="4" xfId="0" applyNumberFormat="1" applyFont="1" applyFill="1" applyBorder="1" applyAlignment="1">
      <alignment horizontal="right" vertical="center"/>
    </xf>
    <xf numFmtId="4" fontId="19" fillId="0" borderId="3" xfId="0" applyNumberFormat="1" applyFont="1" applyBorder="1" applyAlignment="1">
      <alignment horizontal="right" vertical="center"/>
    </xf>
    <xf numFmtId="4" fontId="20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4" fontId="18" fillId="0" borderId="3" xfId="0" applyNumberFormat="1" applyFont="1" applyBorder="1" applyAlignment="1">
      <alignment horizontal="right" vertical="center"/>
    </xf>
    <xf numFmtId="4" fontId="21" fillId="0" borderId="3" xfId="0" applyNumberFormat="1" applyFont="1" applyBorder="1" applyAlignment="1">
      <alignment vertical="center"/>
    </xf>
    <xf numFmtId="0" fontId="14" fillId="0" borderId="3" xfId="0" applyFont="1" applyBorder="1" applyAlignment="1">
      <alignment horizontal="center" vertical="center" wrapText="1"/>
    </xf>
    <xf numFmtId="164" fontId="20" fillId="0" borderId="3" xfId="0" applyNumberFormat="1" applyFont="1" applyBorder="1" applyAlignment="1">
      <alignment vertical="center"/>
    </xf>
    <xf numFmtId="4" fontId="20" fillId="0" borderId="3" xfId="0" applyNumberFormat="1" applyFont="1" applyBorder="1" applyAlignment="1">
      <alignment vertical="center"/>
    </xf>
    <xf numFmtId="164" fontId="19" fillId="0" borderId="3" xfId="0" applyNumberFormat="1" applyFont="1" applyBorder="1" applyAlignment="1">
      <alignment vertical="center"/>
    </xf>
    <xf numFmtId="4" fontId="19" fillId="0" borderId="3" xfId="0" applyNumberFormat="1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5" fillId="4" borderId="3" xfId="0" applyNumberFormat="1" applyFont="1" applyFill="1" applyBorder="1" applyAlignment="1">
      <alignment horizontal="right" vertical="center"/>
    </xf>
    <xf numFmtId="4" fontId="3" fillId="2" borderId="3" xfId="0" applyNumberFormat="1" applyFont="1" applyFill="1" applyBorder="1" applyAlignment="1">
      <alignment horizontal="left" vertical="center"/>
    </xf>
    <xf numFmtId="3" fontId="5" fillId="2" borderId="4" xfId="0" applyNumberFormat="1" applyFont="1" applyFill="1" applyBorder="1" applyAlignment="1">
      <alignment horizontal="right" vertical="center"/>
    </xf>
    <xf numFmtId="3" fontId="18" fillId="2" borderId="4" xfId="0" applyNumberFormat="1" applyFont="1" applyFill="1" applyBorder="1" applyAlignment="1">
      <alignment horizontal="right" vertical="center"/>
    </xf>
    <xf numFmtId="4" fontId="18" fillId="2" borderId="4" xfId="0" applyNumberFormat="1" applyFont="1" applyFill="1" applyBorder="1" applyAlignment="1">
      <alignment horizontal="right" vertical="center"/>
    </xf>
    <xf numFmtId="2" fontId="6" fillId="0" borderId="3" xfId="0" applyNumberFormat="1" applyFont="1" applyBorder="1" applyAlignment="1">
      <alignment vertical="center"/>
    </xf>
    <xf numFmtId="2" fontId="6" fillId="0" borderId="3" xfId="0" applyNumberFormat="1" applyFont="1" applyBorder="1" applyAlignment="1">
      <alignment vertical="center" wrapText="1"/>
    </xf>
    <xf numFmtId="4" fontId="5" fillId="3" borderId="3" xfId="0" applyNumberFormat="1" applyFont="1" applyFill="1" applyBorder="1" applyAlignment="1">
      <alignment horizontal="right"/>
    </xf>
    <xf numFmtId="2" fontId="8" fillId="3" borderId="3" xfId="0" applyNumberFormat="1" applyFont="1" applyFill="1" applyBorder="1" applyAlignment="1">
      <alignment vertical="center"/>
    </xf>
    <xf numFmtId="2" fontId="8" fillId="3" borderId="3" xfId="0" applyNumberFormat="1" applyFont="1" applyFill="1" applyBorder="1" applyAlignment="1">
      <alignment vertical="center" wrapText="1"/>
    </xf>
    <xf numFmtId="4" fontId="5" fillId="0" borderId="3" xfId="0" applyNumberFormat="1" applyFont="1" applyBorder="1" applyAlignment="1">
      <alignment horizontal="right"/>
    </xf>
    <xf numFmtId="4" fontId="5" fillId="0" borderId="3" xfId="0" applyNumberFormat="1" applyFont="1" applyBorder="1" applyAlignment="1">
      <alignment horizontal="right" wrapText="1"/>
    </xf>
    <xf numFmtId="4" fontId="5" fillId="3" borderId="3" xfId="0" applyNumberFormat="1" applyFont="1" applyFill="1" applyBorder="1" applyAlignment="1">
      <alignment horizontal="right" wrapText="1"/>
    </xf>
    <xf numFmtId="4" fontId="8" fillId="0" borderId="3" xfId="0" applyNumberFormat="1" applyFont="1" applyBorder="1" applyAlignment="1">
      <alignment horizontal="right" vertical="center" wrapText="1"/>
    </xf>
    <xf numFmtId="4" fontId="6" fillId="0" borderId="3" xfId="0" applyNumberFormat="1" applyFont="1" applyBorder="1" applyAlignment="1">
      <alignment horizontal="right" vertical="center" wrapText="1"/>
    </xf>
    <xf numFmtId="4" fontId="5" fillId="3" borderId="3" xfId="0" quotePrefix="1" applyNumberFormat="1" applyFont="1" applyFill="1" applyBorder="1" applyAlignment="1">
      <alignment horizontal="right" wrapText="1"/>
    </xf>
    <xf numFmtId="0" fontId="5" fillId="3" borderId="3" xfId="0" applyFont="1" applyFill="1" applyBorder="1" applyAlignment="1">
      <alignment horizontal="right" vertical="center" wrapText="1"/>
    </xf>
    <xf numFmtId="4" fontId="5" fillId="3" borderId="3" xfId="0" applyNumberFormat="1" applyFont="1" applyFill="1" applyBorder="1" applyAlignment="1">
      <alignment horizontal="right" vertical="center" wrapText="1"/>
    </xf>
    <xf numFmtId="3" fontId="5" fillId="4" borderId="4" xfId="0" applyNumberFormat="1" applyFont="1" applyFill="1" applyBorder="1" applyAlignment="1">
      <alignment horizontal="right" vertical="center"/>
    </xf>
    <xf numFmtId="3" fontId="5" fillId="5" borderId="3" xfId="0" applyNumberFormat="1" applyFont="1" applyFill="1" applyBorder="1" applyAlignment="1">
      <alignment horizontal="right" vertical="center"/>
    </xf>
    <xf numFmtId="3" fontId="5" fillId="6" borderId="3" xfId="0" applyNumberFormat="1" applyFont="1" applyFill="1" applyBorder="1" applyAlignment="1">
      <alignment horizontal="right" vertical="center"/>
    </xf>
    <xf numFmtId="3" fontId="3" fillId="7" borderId="3" xfId="0" applyNumberFormat="1" applyFont="1" applyFill="1" applyBorder="1" applyAlignment="1">
      <alignment horizontal="right" vertical="center"/>
    </xf>
    <xf numFmtId="3" fontId="3" fillId="8" borderId="3" xfId="0" applyNumberFormat="1" applyFont="1" applyFill="1" applyBorder="1" applyAlignment="1">
      <alignment horizontal="right" vertical="center"/>
    </xf>
    <xf numFmtId="3" fontId="3" fillId="7" borderId="4" xfId="0" applyNumberFormat="1" applyFont="1" applyFill="1" applyBorder="1" applyAlignment="1">
      <alignment horizontal="right" vertical="center"/>
    </xf>
    <xf numFmtId="3" fontId="3" fillId="8" borderId="4" xfId="0" applyNumberFormat="1" applyFont="1" applyFill="1" applyBorder="1" applyAlignment="1">
      <alignment horizontal="right" vertical="center"/>
    </xf>
    <xf numFmtId="3" fontId="3" fillId="0" borderId="3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3" fontId="5" fillId="6" borderId="4" xfId="0" applyNumberFormat="1" applyFont="1" applyFill="1" applyBorder="1" applyAlignment="1">
      <alignment horizontal="right" vertical="center"/>
    </xf>
    <xf numFmtId="3" fontId="3" fillId="2" borderId="4" xfId="0" applyNumberFormat="1" applyFont="1" applyFill="1" applyBorder="1" applyAlignment="1">
      <alignment horizontal="right" vertical="center"/>
    </xf>
    <xf numFmtId="3" fontId="6" fillId="8" borderId="4" xfId="0" applyNumberFormat="1" applyFont="1" applyFill="1" applyBorder="1" applyAlignment="1">
      <alignment horizontal="right" vertical="center"/>
    </xf>
    <xf numFmtId="0" fontId="5" fillId="3" borderId="3" xfId="0" quotePrefix="1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0" fontId="8" fillId="3" borderId="1" xfId="0" quotePrefix="1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14" fillId="0" borderId="3" xfId="0" quotePrefix="1" applyFont="1" applyBorder="1" applyAlignment="1">
      <alignment horizontal="center" wrapText="1"/>
    </xf>
    <xf numFmtId="0" fontId="14" fillId="0" borderId="1" xfId="0" quotePrefix="1" applyFont="1" applyBorder="1" applyAlignment="1">
      <alignment horizontal="center" wrapText="1"/>
    </xf>
    <xf numFmtId="0" fontId="5" fillId="3" borderId="1" xfId="0" quotePrefix="1" applyFont="1" applyFill="1" applyBorder="1" applyAlignment="1">
      <alignment horizontal="left" wrapText="1"/>
    </xf>
    <xf numFmtId="0" fontId="5" fillId="3" borderId="2" xfId="0" quotePrefix="1" applyFont="1" applyFill="1" applyBorder="1" applyAlignment="1">
      <alignment horizontal="left" wrapText="1"/>
    </xf>
    <xf numFmtId="0" fontId="5" fillId="3" borderId="4" xfId="0" quotePrefix="1" applyFont="1" applyFill="1" applyBorder="1" applyAlignment="1">
      <alignment horizontal="left" wrapText="1"/>
    </xf>
    <xf numFmtId="0" fontId="8" fillId="2" borderId="0" xfId="0" applyFont="1" applyFill="1" applyAlignment="1">
      <alignment horizontal="left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5" fillId="4" borderId="2" xfId="0" applyFont="1" applyFill="1" applyBorder="1" applyAlignment="1">
      <alignment horizontal="right" vertical="center" wrapText="1"/>
    </xf>
    <xf numFmtId="0" fontId="5" fillId="4" borderId="4" xfId="0" applyFont="1" applyFill="1" applyBorder="1" applyAlignment="1">
      <alignment horizontal="right" vertical="center" wrapText="1"/>
    </xf>
    <xf numFmtId="0" fontId="24" fillId="5" borderId="1" xfId="0" applyFont="1" applyFill="1" applyBorder="1" applyAlignment="1">
      <alignment horizontal="left" vertical="center" wrapText="1"/>
    </xf>
    <xf numFmtId="0" fontId="24" fillId="5" borderId="2" xfId="0" applyFont="1" applyFill="1" applyBorder="1" applyAlignment="1">
      <alignment horizontal="left" vertical="center" wrapText="1"/>
    </xf>
    <xf numFmtId="0" fontId="24" fillId="5" borderId="4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3" fillId="7" borderId="1" xfId="0" applyFont="1" applyFill="1" applyBorder="1" applyAlignment="1">
      <alignment horizontal="left"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</cellXfs>
  <cellStyles count="4">
    <cellStyle name="Normalno" xfId="0" builtinId="0"/>
    <cellStyle name="Obično_List4" xfId="1" xr:uid="{00000000-0005-0000-0000-000001000000}"/>
    <cellStyle name="Obično_List7" xfId="2" xr:uid="{0EE9BB19-7E3D-428F-A8EA-FB5088606522}"/>
    <cellStyle name="Obično_List8" xfId="3" xr:uid="{774B6DA1-28B5-4469-9C64-EE967114C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29"/>
  <sheetViews>
    <sheetView tabSelected="1" zoomScaleNormal="100" workbookViewId="0">
      <selection activeCell="B1" sqref="B1:L1"/>
    </sheetView>
  </sheetViews>
  <sheetFormatPr defaultRowHeight="15" x14ac:dyDescent="0.25"/>
  <cols>
    <col min="6" max="6" width="17.85546875" customWidth="1"/>
    <col min="7" max="10" width="20.7109375" customWidth="1"/>
    <col min="11" max="12" width="8.7109375" customWidth="1"/>
    <col min="13" max="13" width="25.28515625" customWidth="1"/>
  </cols>
  <sheetData>
    <row r="1" spans="2:13" ht="42" customHeight="1" x14ac:dyDescent="0.25">
      <c r="B1" s="158" t="s">
        <v>200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27"/>
    </row>
    <row r="2" spans="2:13" ht="18" customHeight="1" x14ac:dyDescent="0.25"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3"/>
    </row>
    <row r="3" spans="2:13" ht="15.75" customHeight="1" x14ac:dyDescent="0.25">
      <c r="B3" s="173" t="s">
        <v>12</v>
      </c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26"/>
    </row>
    <row r="4" spans="2:13" ht="18" x14ac:dyDescent="0.25"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4"/>
    </row>
    <row r="5" spans="2:13" ht="18" customHeight="1" x14ac:dyDescent="0.25">
      <c r="B5" s="173" t="s">
        <v>61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25"/>
    </row>
    <row r="6" spans="2:13" ht="18" customHeight="1" x14ac:dyDescent="0.25"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25"/>
    </row>
    <row r="7" spans="2:13" ht="18" customHeight="1" x14ac:dyDescent="0.25">
      <c r="B7" s="157" t="s">
        <v>69</v>
      </c>
      <c r="C7" s="157"/>
      <c r="D7" s="157"/>
      <c r="E7" s="157"/>
      <c r="F7" s="157"/>
      <c r="G7" s="48"/>
      <c r="H7" s="49"/>
      <c r="I7" s="49"/>
      <c r="J7" s="49"/>
      <c r="K7" s="50"/>
      <c r="L7" s="50"/>
    </row>
    <row r="8" spans="2:13" ht="38.25" x14ac:dyDescent="0.25">
      <c r="B8" s="162" t="s">
        <v>8</v>
      </c>
      <c r="C8" s="162"/>
      <c r="D8" s="162"/>
      <c r="E8" s="162"/>
      <c r="F8" s="162"/>
      <c r="G8" s="28" t="s">
        <v>192</v>
      </c>
      <c r="H8" s="28" t="s">
        <v>186</v>
      </c>
      <c r="I8" s="28" t="s">
        <v>187</v>
      </c>
      <c r="J8" s="28" t="s">
        <v>194</v>
      </c>
      <c r="K8" s="28" t="s">
        <v>29</v>
      </c>
      <c r="L8" s="28" t="s">
        <v>29</v>
      </c>
    </row>
    <row r="9" spans="2:13" x14ac:dyDescent="0.25">
      <c r="B9" s="163">
        <v>1</v>
      </c>
      <c r="C9" s="163"/>
      <c r="D9" s="163"/>
      <c r="E9" s="163"/>
      <c r="F9" s="164"/>
      <c r="G9" s="33">
        <v>2</v>
      </c>
      <c r="H9" s="32">
        <v>3</v>
      </c>
      <c r="I9" s="32">
        <v>4</v>
      </c>
      <c r="J9" s="32">
        <v>5</v>
      </c>
      <c r="K9" s="32" t="s">
        <v>43</v>
      </c>
      <c r="L9" s="32" t="s">
        <v>44</v>
      </c>
    </row>
    <row r="10" spans="2:13" x14ac:dyDescent="0.25">
      <c r="B10" s="161" t="s">
        <v>31</v>
      </c>
      <c r="C10" s="156"/>
      <c r="D10" s="156"/>
      <c r="E10" s="156"/>
      <c r="F10" s="152"/>
      <c r="G10" s="125">
        <v>0</v>
      </c>
      <c r="H10" s="18">
        <v>35289568</v>
      </c>
      <c r="I10" s="18">
        <v>35420094</v>
      </c>
      <c r="J10" s="130">
        <v>17084302.609999999</v>
      </c>
      <c r="K10" s="130"/>
      <c r="L10" s="130">
        <f t="shared" ref="L10:L15" si="0">J10/I10*100</f>
        <v>48.233363271142075</v>
      </c>
    </row>
    <row r="11" spans="2:13" x14ac:dyDescent="0.25">
      <c r="B11" s="151" t="s">
        <v>30</v>
      </c>
      <c r="C11" s="152"/>
      <c r="D11" s="152"/>
      <c r="E11" s="152"/>
      <c r="F11" s="152"/>
      <c r="G11" s="125">
        <v>0</v>
      </c>
      <c r="H11" s="18">
        <v>3000</v>
      </c>
      <c r="I11" s="18">
        <v>3000</v>
      </c>
      <c r="J11" s="130">
        <v>749.33</v>
      </c>
      <c r="K11" s="130"/>
      <c r="L11" s="130">
        <f t="shared" si="0"/>
        <v>24.977666666666668</v>
      </c>
    </row>
    <row r="12" spans="2:13" x14ac:dyDescent="0.25">
      <c r="B12" s="159" t="s">
        <v>0</v>
      </c>
      <c r="C12" s="154"/>
      <c r="D12" s="154"/>
      <c r="E12" s="154"/>
      <c r="F12" s="160"/>
      <c r="G12" s="127">
        <v>0</v>
      </c>
      <c r="H12" s="17">
        <f>H10+H11</f>
        <v>35292568</v>
      </c>
      <c r="I12" s="17">
        <f>I10+I11</f>
        <v>35423094</v>
      </c>
      <c r="J12" s="127">
        <f>J10+J11</f>
        <v>17085051.939999998</v>
      </c>
      <c r="K12" s="127"/>
      <c r="L12" s="127">
        <f t="shared" si="0"/>
        <v>48.23139373426838</v>
      </c>
    </row>
    <row r="13" spans="2:13" x14ac:dyDescent="0.25">
      <c r="B13" s="155" t="s">
        <v>32</v>
      </c>
      <c r="C13" s="156"/>
      <c r="D13" s="156"/>
      <c r="E13" s="156"/>
      <c r="F13" s="156"/>
      <c r="G13" s="126">
        <v>0</v>
      </c>
      <c r="H13" s="18">
        <v>33917338</v>
      </c>
      <c r="I13" s="18">
        <v>34047864</v>
      </c>
      <c r="J13" s="130">
        <v>16443937.949999999</v>
      </c>
      <c r="K13" s="131"/>
      <c r="L13" s="130">
        <f t="shared" si="0"/>
        <v>48.296533227458852</v>
      </c>
    </row>
    <row r="14" spans="2:13" x14ac:dyDescent="0.25">
      <c r="B14" s="151" t="s">
        <v>33</v>
      </c>
      <c r="C14" s="152"/>
      <c r="D14" s="152"/>
      <c r="E14" s="152"/>
      <c r="F14" s="152"/>
      <c r="G14" s="125">
        <v>0</v>
      </c>
      <c r="H14" s="18">
        <v>1375230</v>
      </c>
      <c r="I14" s="18">
        <v>1375230</v>
      </c>
      <c r="J14" s="130">
        <v>475978.71</v>
      </c>
      <c r="K14" s="131"/>
      <c r="L14" s="130">
        <f t="shared" si="0"/>
        <v>34.610844004275648</v>
      </c>
    </row>
    <row r="15" spans="2:13" x14ac:dyDescent="0.25">
      <c r="B15" s="20" t="s">
        <v>1</v>
      </c>
      <c r="C15" s="47"/>
      <c r="D15" s="47"/>
      <c r="E15" s="47"/>
      <c r="F15" s="47"/>
      <c r="G15" s="128">
        <v>0</v>
      </c>
      <c r="H15" s="17">
        <f>H13+H14</f>
        <v>35292568</v>
      </c>
      <c r="I15" s="17">
        <f>I13+I14</f>
        <v>35423094</v>
      </c>
      <c r="J15" s="127">
        <f>J13+J14</f>
        <v>16919916.66</v>
      </c>
      <c r="K15" s="127"/>
      <c r="L15" s="127">
        <f t="shared" si="0"/>
        <v>47.76521401546686</v>
      </c>
    </row>
    <row r="16" spans="2:13" x14ac:dyDescent="0.25">
      <c r="B16" s="153" t="s">
        <v>2</v>
      </c>
      <c r="C16" s="154"/>
      <c r="D16" s="154"/>
      <c r="E16" s="154"/>
      <c r="F16" s="154"/>
      <c r="G16" s="129">
        <v>0</v>
      </c>
      <c r="H16" s="19">
        <v>0</v>
      </c>
      <c r="I16" s="19">
        <v>0</v>
      </c>
      <c r="J16" s="132">
        <f>J12-J15</f>
        <v>165135.27999999747</v>
      </c>
      <c r="K16" s="132"/>
      <c r="L16" s="132"/>
    </row>
    <row r="17" spans="1:49" ht="18" x14ac:dyDescent="0.25"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L17" s="174"/>
      <c r="M17" s="1"/>
    </row>
    <row r="18" spans="1:49" ht="18" customHeight="1" x14ac:dyDescent="0.25">
      <c r="B18" s="168" t="s">
        <v>66</v>
      </c>
      <c r="C18" s="168"/>
      <c r="D18" s="168"/>
      <c r="E18" s="168"/>
      <c r="F18" s="168"/>
      <c r="G18" s="48"/>
      <c r="H18" s="49"/>
      <c r="I18" s="49"/>
      <c r="J18" s="49"/>
      <c r="K18" s="50"/>
      <c r="L18" s="50"/>
      <c r="M18" s="1"/>
    </row>
    <row r="19" spans="1:49" ht="38.25" x14ac:dyDescent="0.25">
      <c r="B19" s="162" t="s">
        <v>8</v>
      </c>
      <c r="C19" s="162"/>
      <c r="D19" s="162"/>
      <c r="E19" s="162"/>
      <c r="F19" s="162"/>
      <c r="G19" s="28" t="s">
        <v>192</v>
      </c>
      <c r="H19" s="28" t="s">
        <v>186</v>
      </c>
      <c r="I19" s="28" t="s">
        <v>187</v>
      </c>
      <c r="J19" s="28" t="s">
        <v>194</v>
      </c>
      <c r="K19" s="2" t="s">
        <v>29</v>
      </c>
      <c r="L19" s="2" t="s">
        <v>29</v>
      </c>
    </row>
    <row r="20" spans="1:49" x14ac:dyDescent="0.25">
      <c r="B20" s="169">
        <v>1</v>
      </c>
      <c r="C20" s="170"/>
      <c r="D20" s="170"/>
      <c r="E20" s="170"/>
      <c r="F20" s="170"/>
      <c r="G20" s="34">
        <v>2</v>
      </c>
      <c r="H20" s="32">
        <v>3</v>
      </c>
      <c r="I20" s="32">
        <v>4</v>
      </c>
      <c r="J20" s="32">
        <v>5</v>
      </c>
      <c r="K20" s="32" t="s">
        <v>43</v>
      </c>
      <c r="L20" s="32" t="s">
        <v>44</v>
      </c>
    </row>
    <row r="21" spans="1:49" ht="15.75" customHeight="1" x14ac:dyDescent="0.25">
      <c r="B21" s="161" t="s">
        <v>34</v>
      </c>
      <c r="C21" s="171"/>
      <c r="D21" s="171"/>
      <c r="E21" s="171"/>
      <c r="F21" s="171"/>
      <c r="G21" s="133">
        <v>0</v>
      </c>
      <c r="H21" s="18">
        <v>0</v>
      </c>
      <c r="I21" s="18">
        <v>0</v>
      </c>
      <c r="J21" s="130">
        <v>0</v>
      </c>
      <c r="K21" s="18"/>
      <c r="L21" s="18"/>
    </row>
    <row r="22" spans="1:49" x14ac:dyDescent="0.25">
      <c r="B22" s="161" t="s">
        <v>35</v>
      </c>
      <c r="C22" s="156"/>
      <c r="D22" s="156"/>
      <c r="E22" s="156"/>
      <c r="F22" s="156"/>
      <c r="G22" s="134"/>
      <c r="H22" s="18">
        <v>0</v>
      </c>
      <c r="I22" s="18">
        <v>0</v>
      </c>
      <c r="J22" s="130">
        <v>0</v>
      </c>
      <c r="K22" s="18"/>
      <c r="L22" s="18"/>
    </row>
    <row r="23" spans="1:49" ht="15" customHeight="1" x14ac:dyDescent="0.25">
      <c r="B23" s="165" t="s">
        <v>60</v>
      </c>
      <c r="C23" s="166"/>
      <c r="D23" s="166"/>
      <c r="E23" s="166"/>
      <c r="F23" s="167"/>
      <c r="G23" s="135">
        <v>0</v>
      </c>
      <c r="H23" s="136">
        <v>0</v>
      </c>
      <c r="I23" s="136">
        <v>0</v>
      </c>
      <c r="J23" s="137">
        <v>0</v>
      </c>
      <c r="K23" s="35"/>
      <c r="L23" s="35"/>
    </row>
    <row r="24" spans="1:49" s="36" customFormat="1" ht="15" customHeight="1" x14ac:dyDescent="0.25">
      <c r="A24"/>
      <c r="B24" s="161" t="s">
        <v>18</v>
      </c>
      <c r="C24" s="156"/>
      <c r="D24" s="156"/>
      <c r="E24" s="156"/>
      <c r="F24" s="156"/>
      <c r="G24" s="134"/>
      <c r="H24" s="18"/>
      <c r="I24" s="18"/>
      <c r="J24" s="18"/>
      <c r="K24" s="18"/>
      <c r="L24" s="18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</row>
    <row r="25" spans="1:49" s="36" customFormat="1" ht="15" customHeight="1" x14ac:dyDescent="0.25">
      <c r="A25"/>
      <c r="B25" s="161" t="s">
        <v>65</v>
      </c>
      <c r="C25" s="156"/>
      <c r="D25" s="156"/>
      <c r="E25" s="156"/>
      <c r="F25" s="156"/>
      <c r="G25" s="134"/>
      <c r="H25" s="18"/>
      <c r="I25" s="18"/>
      <c r="J25" s="18"/>
      <c r="K25" s="18"/>
      <c r="L25" s="18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</row>
    <row r="26" spans="1:49" s="46" customFormat="1" x14ac:dyDescent="0.25">
      <c r="A26" s="44"/>
      <c r="B26" s="165" t="s">
        <v>67</v>
      </c>
      <c r="C26" s="166"/>
      <c r="D26" s="166"/>
      <c r="E26" s="166"/>
      <c r="F26" s="167"/>
      <c r="G26" s="135">
        <v>0</v>
      </c>
      <c r="H26" s="135">
        <v>0</v>
      </c>
      <c r="I26" s="135">
        <v>0</v>
      </c>
      <c r="J26" s="135">
        <v>0</v>
      </c>
      <c r="K26" s="45"/>
      <c r="L26" s="45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</row>
    <row r="27" spans="1:49" ht="15.75" x14ac:dyDescent="0.25">
      <c r="B27" s="150" t="s">
        <v>68</v>
      </c>
      <c r="C27" s="150"/>
      <c r="D27" s="150"/>
      <c r="E27" s="150"/>
      <c r="F27" s="150"/>
      <c r="G27" s="135">
        <v>0</v>
      </c>
      <c r="H27" s="135">
        <v>0</v>
      </c>
      <c r="I27" s="135">
        <v>0</v>
      </c>
      <c r="J27" s="135">
        <v>165135.28</v>
      </c>
      <c r="K27" s="37"/>
      <c r="L27" s="37"/>
    </row>
    <row r="29" spans="1:49" x14ac:dyDescent="0.25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</row>
  </sheetData>
  <mergeCells count="26">
    <mergeCell ref="B3:L3"/>
    <mergeCell ref="B1:L1"/>
    <mergeCell ref="B12:F12"/>
    <mergeCell ref="B22:F22"/>
    <mergeCell ref="B10:F10"/>
    <mergeCell ref="B11:F11"/>
    <mergeCell ref="B8:F8"/>
    <mergeCell ref="B9:F9"/>
    <mergeCell ref="B18:F18"/>
    <mergeCell ref="B19:F19"/>
    <mergeCell ref="B20:F20"/>
    <mergeCell ref="B21:F21"/>
    <mergeCell ref="B2:L2"/>
    <mergeCell ref="B4:L4"/>
    <mergeCell ref="B6:L6"/>
    <mergeCell ref="B17:L17"/>
    <mergeCell ref="B5:L5"/>
    <mergeCell ref="B27:F27"/>
    <mergeCell ref="B14:F14"/>
    <mergeCell ref="B16:F16"/>
    <mergeCell ref="B13:F13"/>
    <mergeCell ref="B7:F7"/>
    <mergeCell ref="B26:F26"/>
    <mergeCell ref="B23:F23"/>
    <mergeCell ref="B24:F24"/>
    <mergeCell ref="B25:F25"/>
  </mergeCells>
  <pageMargins left="0.7" right="0.7" top="0.75" bottom="0.75" header="0.3" footer="0.3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2C76C-9045-4B8E-9282-414CA3C8C257}">
  <sheetPr>
    <pageSetUpPr fitToPage="1"/>
  </sheetPr>
  <dimension ref="B1:L113"/>
  <sheetViews>
    <sheetView showGridLines="0" workbookViewId="0">
      <selection activeCell="B1" sqref="B1:L1"/>
    </sheetView>
  </sheetViews>
  <sheetFormatPr defaultRowHeight="15" x14ac:dyDescent="0.25"/>
  <cols>
    <col min="2" max="2" width="7.42578125" bestFit="1" customWidth="1"/>
    <col min="3" max="3" width="8.42578125" bestFit="1" customWidth="1"/>
    <col min="4" max="4" width="5.42578125" bestFit="1" customWidth="1"/>
    <col min="5" max="5" width="5.42578125" customWidth="1"/>
    <col min="6" max="6" width="60.140625" bestFit="1" customWidth="1"/>
    <col min="7" max="10" width="20.7109375" customWidth="1"/>
    <col min="11" max="12" width="9.7109375" customWidth="1"/>
  </cols>
  <sheetData>
    <row r="1" spans="2:12" ht="15.75" customHeight="1" x14ac:dyDescent="0.25">
      <c r="B1" s="158" t="s">
        <v>12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</row>
    <row r="2" spans="2:12" ht="18" x14ac:dyDescent="0.25">
      <c r="B2" s="3"/>
      <c r="C2" s="3"/>
      <c r="D2" s="3"/>
      <c r="E2" s="3"/>
      <c r="F2" s="3"/>
      <c r="G2" s="3"/>
      <c r="H2" s="3"/>
      <c r="I2" s="3"/>
      <c r="J2" s="4"/>
      <c r="K2" s="4"/>
    </row>
    <row r="3" spans="2:12" ht="18" customHeight="1" x14ac:dyDescent="0.25">
      <c r="B3" s="158" t="s">
        <v>63</v>
      </c>
      <c r="C3" s="158"/>
      <c r="D3" s="158"/>
      <c r="E3" s="158"/>
      <c r="F3" s="158"/>
      <c r="G3" s="158"/>
      <c r="H3" s="158"/>
      <c r="I3" s="158"/>
      <c r="J3" s="158"/>
      <c r="K3" s="158"/>
      <c r="L3" s="158"/>
    </row>
    <row r="4" spans="2:12" ht="18" x14ac:dyDescent="0.25">
      <c r="B4" s="3"/>
      <c r="C4" s="3"/>
      <c r="D4" s="3"/>
      <c r="E4" s="3"/>
      <c r="F4" s="3"/>
      <c r="G4" s="3"/>
      <c r="H4" s="3"/>
      <c r="I4" s="3"/>
      <c r="J4" s="4"/>
      <c r="K4" s="4"/>
    </row>
    <row r="5" spans="2:12" ht="15.75" customHeight="1" x14ac:dyDescent="0.25">
      <c r="B5" s="158" t="s">
        <v>45</v>
      </c>
      <c r="C5" s="158"/>
      <c r="D5" s="158"/>
      <c r="E5" s="158"/>
      <c r="F5" s="158"/>
      <c r="G5" s="158"/>
      <c r="H5" s="158"/>
      <c r="I5" s="158"/>
      <c r="J5" s="158"/>
      <c r="K5" s="158"/>
      <c r="L5" s="158"/>
    </row>
    <row r="6" spans="2:12" ht="18" x14ac:dyDescent="0.25">
      <c r="B6" s="3"/>
      <c r="C6" s="3"/>
      <c r="D6" s="3"/>
      <c r="E6" s="3"/>
      <c r="F6" s="3"/>
      <c r="G6" s="3"/>
      <c r="H6" s="3"/>
      <c r="I6" s="3"/>
      <c r="J6" s="4"/>
      <c r="K6" s="4"/>
    </row>
    <row r="7" spans="2:12" ht="38.25" x14ac:dyDescent="0.25">
      <c r="B7" s="178" t="s">
        <v>8</v>
      </c>
      <c r="C7" s="179"/>
      <c r="D7" s="179"/>
      <c r="E7" s="179"/>
      <c r="F7" s="180"/>
      <c r="G7" s="35" t="s">
        <v>195</v>
      </c>
      <c r="H7" s="35" t="s">
        <v>193</v>
      </c>
      <c r="I7" s="35" t="s">
        <v>166</v>
      </c>
      <c r="J7" s="35" t="s">
        <v>196</v>
      </c>
      <c r="K7" s="35" t="s">
        <v>29</v>
      </c>
      <c r="L7" s="35" t="s">
        <v>29</v>
      </c>
    </row>
    <row r="8" spans="2:12" ht="12" customHeight="1" x14ac:dyDescent="0.25">
      <c r="B8" s="181">
        <v>1</v>
      </c>
      <c r="C8" s="182"/>
      <c r="D8" s="182"/>
      <c r="E8" s="182"/>
      <c r="F8" s="183"/>
      <c r="G8" s="112">
        <v>2</v>
      </c>
      <c r="H8" s="112">
        <v>3</v>
      </c>
      <c r="I8" s="112">
        <v>4</v>
      </c>
      <c r="J8" s="112">
        <v>5</v>
      </c>
      <c r="K8" s="112" t="s">
        <v>43</v>
      </c>
      <c r="L8" s="112" t="s">
        <v>44</v>
      </c>
    </row>
    <row r="9" spans="2:12" ht="19.5" customHeight="1" x14ac:dyDescent="0.25">
      <c r="B9" s="7"/>
      <c r="C9" s="7"/>
      <c r="D9" s="7"/>
      <c r="E9" s="7"/>
      <c r="F9" s="56" t="s">
        <v>85</v>
      </c>
      <c r="G9" s="57">
        <f>G10+G37</f>
        <v>14505469.689999999</v>
      </c>
      <c r="H9" s="57">
        <f>H10+H37</f>
        <v>35292568</v>
      </c>
      <c r="I9" s="57">
        <f>I10+I37</f>
        <v>35423094</v>
      </c>
      <c r="J9" s="57">
        <f>J10+J37</f>
        <v>17085051.939999998</v>
      </c>
      <c r="K9" s="107">
        <f t="shared" ref="K9:K14" si="0">J9/G9*100</f>
        <v>117.78351411659801</v>
      </c>
      <c r="L9" s="107">
        <f t="shared" ref="L9:L26" si="1">J9/I9*100</f>
        <v>48.23139373426838</v>
      </c>
    </row>
    <row r="10" spans="2:12" ht="15.75" customHeight="1" x14ac:dyDescent="0.25">
      <c r="B10" s="56">
        <v>6</v>
      </c>
      <c r="C10" s="56"/>
      <c r="D10" s="56"/>
      <c r="E10" s="56"/>
      <c r="F10" s="56" t="s">
        <v>3</v>
      </c>
      <c r="G10" s="57">
        <f>G11+G17+G20+G26+G32</f>
        <v>14503176.029999999</v>
      </c>
      <c r="H10" s="57">
        <f>H11+H17+H20+H26+H32</f>
        <v>35289568</v>
      </c>
      <c r="I10" s="57">
        <f>I11+I17+I20+I26+I32</f>
        <v>35420094</v>
      </c>
      <c r="J10" s="57">
        <f>J11+J17+J20+J26+J32</f>
        <v>17084302.609999999</v>
      </c>
      <c r="K10" s="108">
        <f t="shared" si="0"/>
        <v>117.79697477753086</v>
      </c>
      <c r="L10" s="108">
        <f t="shared" si="1"/>
        <v>48.233363271142075</v>
      </c>
    </row>
    <row r="11" spans="2:12" x14ac:dyDescent="0.25">
      <c r="B11" s="7"/>
      <c r="C11" s="7">
        <v>63</v>
      </c>
      <c r="D11" s="7"/>
      <c r="E11" s="7"/>
      <c r="F11" s="7" t="s">
        <v>16</v>
      </c>
      <c r="G11" s="58">
        <f>G12+G14</f>
        <v>1213336.47</v>
      </c>
      <c r="H11" s="109">
        <v>1590000</v>
      </c>
      <c r="I11" s="109">
        <v>1590000</v>
      </c>
      <c r="J11" s="58">
        <f>J12+J14</f>
        <v>57356.91</v>
      </c>
      <c r="K11" s="108">
        <f t="shared" si="0"/>
        <v>4.7272056365370778</v>
      </c>
      <c r="L11" s="108">
        <f t="shared" si="1"/>
        <v>3.6073528301886792</v>
      </c>
    </row>
    <row r="12" spans="2:12" x14ac:dyDescent="0.25">
      <c r="B12" s="7"/>
      <c r="C12" s="11"/>
      <c r="D12" s="11">
        <v>634</v>
      </c>
      <c r="E12" s="11"/>
      <c r="F12" s="59" t="s">
        <v>86</v>
      </c>
      <c r="G12" s="60">
        <f>SUM(G13)</f>
        <v>1193428.06</v>
      </c>
      <c r="H12" s="92"/>
      <c r="I12" s="92"/>
      <c r="J12" s="60">
        <f>SUM(J13)</f>
        <v>45369.760000000002</v>
      </c>
      <c r="K12" s="61">
        <f t="shared" si="0"/>
        <v>3.8016334222944281</v>
      </c>
      <c r="L12" s="61" t="s">
        <v>87</v>
      </c>
    </row>
    <row r="13" spans="2:12" x14ac:dyDescent="0.25">
      <c r="B13" s="8"/>
      <c r="C13" s="8"/>
      <c r="D13" s="8"/>
      <c r="E13" s="8">
        <v>6341</v>
      </c>
      <c r="F13" s="59" t="s">
        <v>88</v>
      </c>
      <c r="G13" s="60">
        <v>1193428.06</v>
      </c>
      <c r="H13" s="92"/>
      <c r="I13" s="92"/>
      <c r="J13" s="61">
        <v>45369.760000000002</v>
      </c>
      <c r="K13" s="61">
        <f t="shared" si="0"/>
        <v>3.8016334222944281</v>
      </c>
      <c r="L13" s="61" t="s">
        <v>87</v>
      </c>
    </row>
    <row r="14" spans="2:12" x14ac:dyDescent="0.25">
      <c r="B14" s="8"/>
      <c r="C14" s="8"/>
      <c r="D14" s="9">
        <v>636</v>
      </c>
      <c r="E14" s="9"/>
      <c r="F14" s="59" t="s">
        <v>89</v>
      </c>
      <c r="G14" s="60">
        <f>SUM(G15:G16)</f>
        <v>19908.41</v>
      </c>
      <c r="H14" s="92"/>
      <c r="I14" s="92"/>
      <c r="J14" s="60">
        <f>SUM(J15:J16)</f>
        <v>11987.15</v>
      </c>
      <c r="K14" s="61">
        <f t="shared" si="0"/>
        <v>60.211488511639047</v>
      </c>
      <c r="L14" s="61" t="s">
        <v>87</v>
      </c>
    </row>
    <row r="15" spans="2:12" ht="25.5" x14ac:dyDescent="0.25">
      <c r="B15" s="8"/>
      <c r="C15" s="8"/>
      <c r="D15" s="9"/>
      <c r="E15" s="9">
        <v>6361</v>
      </c>
      <c r="F15" s="59" t="s">
        <v>90</v>
      </c>
      <c r="G15" s="60">
        <v>0</v>
      </c>
      <c r="H15" s="92"/>
      <c r="I15" s="92"/>
      <c r="J15" s="61">
        <v>11987.15</v>
      </c>
      <c r="K15" s="61"/>
      <c r="L15" s="61" t="s">
        <v>87</v>
      </c>
    </row>
    <row r="16" spans="2:12" ht="25.5" x14ac:dyDescent="0.25">
      <c r="B16" s="8"/>
      <c r="C16" s="8"/>
      <c r="D16" s="9"/>
      <c r="E16" s="9">
        <v>6362</v>
      </c>
      <c r="F16" s="59" t="s">
        <v>91</v>
      </c>
      <c r="G16" s="60">
        <v>19908.41</v>
      </c>
      <c r="H16" s="92"/>
      <c r="I16" s="92"/>
      <c r="J16" s="60">
        <v>0</v>
      </c>
      <c r="K16" s="61" t="s">
        <v>87</v>
      </c>
      <c r="L16" s="61" t="s">
        <v>87</v>
      </c>
    </row>
    <row r="17" spans="2:12" ht="25.5" x14ac:dyDescent="0.25">
      <c r="B17" s="8"/>
      <c r="C17" s="16">
        <v>65</v>
      </c>
      <c r="D17" s="62"/>
      <c r="E17" s="62"/>
      <c r="F17" s="63" t="s">
        <v>75</v>
      </c>
      <c r="G17" s="58">
        <f>G18</f>
        <v>1103796.3999999999</v>
      </c>
      <c r="H17" s="109">
        <v>2700000</v>
      </c>
      <c r="I17" s="109">
        <v>2700000</v>
      </c>
      <c r="J17" s="58">
        <f>J18</f>
        <v>1337857.5</v>
      </c>
      <c r="K17" s="108">
        <f t="shared" ref="K17:K32" si="2">J17/G17*100</f>
        <v>121.20509724438313</v>
      </c>
      <c r="L17" s="108">
        <f t="shared" si="1"/>
        <v>49.550277777777779</v>
      </c>
    </row>
    <row r="18" spans="2:12" x14ac:dyDescent="0.25">
      <c r="B18" s="8"/>
      <c r="C18" s="8"/>
      <c r="D18" s="9">
        <v>652</v>
      </c>
      <c r="E18" s="9"/>
      <c r="F18" s="59" t="s">
        <v>92</v>
      </c>
      <c r="G18" s="60">
        <f>SUM(G19)</f>
        <v>1103796.3999999999</v>
      </c>
      <c r="H18" s="92"/>
      <c r="I18" s="92"/>
      <c r="J18" s="60">
        <f>SUM(J19)</f>
        <v>1337857.5</v>
      </c>
      <c r="K18" s="61">
        <f t="shared" si="2"/>
        <v>121.20509724438313</v>
      </c>
      <c r="L18" s="61" t="s">
        <v>87</v>
      </c>
    </row>
    <row r="19" spans="2:12" x14ac:dyDescent="0.25">
      <c r="B19" s="8"/>
      <c r="C19" s="8"/>
      <c r="D19" s="9"/>
      <c r="E19" s="9">
        <v>6526</v>
      </c>
      <c r="F19" s="59" t="s">
        <v>93</v>
      </c>
      <c r="G19" s="60">
        <v>1103796.3999999999</v>
      </c>
      <c r="H19" s="92"/>
      <c r="I19" s="92"/>
      <c r="J19" s="61">
        <v>1337857.5</v>
      </c>
      <c r="K19" s="61">
        <f t="shared" si="2"/>
        <v>121.20509724438313</v>
      </c>
      <c r="L19" s="61" t="s">
        <v>87</v>
      </c>
    </row>
    <row r="20" spans="2:12" ht="25.5" x14ac:dyDescent="0.25">
      <c r="B20" s="8"/>
      <c r="C20" s="16">
        <v>66</v>
      </c>
      <c r="D20" s="62"/>
      <c r="E20" s="62"/>
      <c r="F20" s="63" t="s">
        <v>76</v>
      </c>
      <c r="G20" s="58">
        <f>G21+G23</f>
        <v>120271.75</v>
      </c>
      <c r="H20" s="109">
        <v>235000</v>
      </c>
      <c r="I20" s="109">
        <v>235000</v>
      </c>
      <c r="J20" s="58">
        <f>J21+J23</f>
        <v>142173.89000000001</v>
      </c>
      <c r="K20" s="108">
        <f t="shared" si="2"/>
        <v>118.21054403881213</v>
      </c>
      <c r="L20" s="108">
        <f t="shared" si="1"/>
        <v>60.499527659574468</v>
      </c>
    </row>
    <row r="21" spans="2:12" x14ac:dyDescent="0.25">
      <c r="B21" s="8"/>
      <c r="C21" s="16"/>
      <c r="D21" s="9">
        <v>661</v>
      </c>
      <c r="E21" s="9"/>
      <c r="F21" s="11" t="s">
        <v>36</v>
      </c>
      <c r="G21" s="60">
        <f>SUM(G22)</f>
        <v>87896.45</v>
      </c>
      <c r="H21" s="92"/>
      <c r="I21" s="92"/>
      <c r="J21" s="60">
        <f>SUM(J22)</f>
        <v>83247.47</v>
      </c>
      <c r="K21" s="61">
        <f t="shared" si="2"/>
        <v>94.710844408391921</v>
      </c>
      <c r="L21" s="61" t="s">
        <v>87</v>
      </c>
    </row>
    <row r="22" spans="2:12" x14ac:dyDescent="0.25">
      <c r="B22" s="8"/>
      <c r="C22" s="16"/>
      <c r="D22" s="9"/>
      <c r="E22" s="9">
        <v>6615</v>
      </c>
      <c r="F22" s="59" t="s">
        <v>94</v>
      </c>
      <c r="G22" s="60">
        <v>87896.45</v>
      </c>
      <c r="H22" s="92"/>
      <c r="I22" s="92"/>
      <c r="J22" s="61">
        <v>83247.47</v>
      </c>
      <c r="K22" s="61">
        <f t="shared" si="2"/>
        <v>94.710844408391921</v>
      </c>
      <c r="L22" s="61" t="s">
        <v>87</v>
      </c>
    </row>
    <row r="23" spans="2:12" ht="25.5" x14ac:dyDescent="0.25">
      <c r="B23" s="8"/>
      <c r="C23" s="16"/>
      <c r="D23" s="9">
        <v>663</v>
      </c>
      <c r="E23" s="9"/>
      <c r="F23" s="59" t="s">
        <v>95</v>
      </c>
      <c r="G23" s="60">
        <f>SUM(G24:G25)</f>
        <v>32375.3</v>
      </c>
      <c r="H23" s="92"/>
      <c r="I23" s="92"/>
      <c r="J23" s="60">
        <f>SUM(J24:J25)</f>
        <v>58926.42</v>
      </c>
      <c r="K23" s="61">
        <f t="shared" si="2"/>
        <v>182.01042152505153</v>
      </c>
      <c r="L23" s="61" t="s">
        <v>87</v>
      </c>
    </row>
    <row r="24" spans="2:12" x14ac:dyDescent="0.25">
      <c r="B24" s="8"/>
      <c r="C24" s="16"/>
      <c r="D24" s="9"/>
      <c r="E24" s="9">
        <v>6631</v>
      </c>
      <c r="F24" s="59" t="s">
        <v>96</v>
      </c>
      <c r="G24" s="60">
        <v>32109.85</v>
      </c>
      <c r="H24" s="92"/>
      <c r="I24" s="92"/>
      <c r="J24" s="61">
        <v>58301.42</v>
      </c>
      <c r="K24" s="61">
        <f t="shared" si="2"/>
        <v>181.56864638109491</v>
      </c>
      <c r="L24" s="61" t="s">
        <v>87</v>
      </c>
    </row>
    <row r="25" spans="2:12" x14ac:dyDescent="0.25">
      <c r="B25" s="8"/>
      <c r="C25" s="16"/>
      <c r="D25" s="9"/>
      <c r="E25" s="9">
        <v>6632</v>
      </c>
      <c r="F25" s="64" t="s">
        <v>97</v>
      </c>
      <c r="G25" s="60">
        <v>265.45</v>
      </c>
      <c r="H25" s="92"/>
      <c r="I25" s="92"/>
      <c r="J25" s="61">
        <v>625</v>
      </c>
      <c r="K25" s="61">
        <f t="shared" si="2"/>
        <v>235.44923714447168</v>
      </c>
      <c r="L25" s="61" t="s">
        <v>87</v>
      </c>
    </row>
    <row r="26" spans="2:12" ht="25.5" x14ac:dyDescent="0.25">
      <c r="B26" s="8"/>
      <c r="C26" s="16">
        <v>67</v>
      </c>
      <c r="D26" s="62"/>
      <c r="E26" s="62"/>
      <c r="F26" s="63" t="s">
        <v>78</v>
      </c>
      <c r="G26" s="58">
        <f>G30+G27</f>
        <v>12037727.26</v>
      </c>
      <c r="H26" s="109">
        <v>30759568</v>
      </c>
      <c r="I26" s="109">
        <v>30890094</v>
      </c>
      <c r="J26" s="58">
        <f>J30+J27</f>
        <v>15522185.020000001</v>
      </c>
      <c r="K26" s="108">
        <f t="shared" si="2"/>
        <v>128.94614311107097</v>
      </c>
      <c r="L26" s="108">
        <f t="shared" si="1"/>
        <v>50.249717660295886</v>
      </c>
    </row>
    <row r="27" spans="2:12" ht="25.5" x14ac:dyDescent="0.25">
      <c r="B27" s="8"/>
      <c r="C27" s="8"/>
      <c r="D27" s="9">
        <v>671</v>
      </c>
      <c r="E27" s="9"/>
      <c r="F27" s="59" t="s">
        <v>98</v>
      </c>
      <c r="G27" s="60">
        <f>SUM(G28:G29)</f>
        <v>425848.76</v>
      </c>
      <c r="H27" s="92"/>
      <c r="I27" s="92"/>
      <c r="J27" s="60">
        <f>SUM(J28:J29)</f>
        <v>834661.47</v>
      </c>
      <c r="K27" s="61">
        <f t="shared" si="2"/>
        <v>195.99950696110983</v>
      </c>
      <c r="L27" s="61" t="s">
        <v>87</v>
      </c>
    </row>
    <row r="28" spans="2:12" x14ac:dyDescent="0.25">
      <c r="B28" s="8"/>
      <c r="C28" s="8"/>
      <c r="D28" s="9"/>
      <c r="E28" s="9">
        <v>6711</v>
      </c>
      <c r="F28" s="59" t="s">
        <v>99</v>
      </c>
      <c r="G28" s="60">
        <v>250926.38</v>
      </c>
      <c r="H28" s="92"/>
      <c r="I28" s="92"/>
      <c r="J28" s="61">
        <v>384474.43</v>
      </c>
      <c r="K28" s="61">
        <f t="shared" si="2"/>
        <v>153.2220047967854</v>
      </c>
      <c r="L28" s="61" t="s">
        <v>87</v>
      </c>
    </row>
    <row r="29" spans="2:12" ht="25.5" x14ac:dyDescent="0.25">
      <c r="B29" s="8"/>
      <c r="C29" s="8"/>
      <c r="D29" s="9"/>
      <c r="E29" s="9">
        <v>6712</v>
      </c>
      <c r="F29" s="59" t="s">
        <v>100</v>
      </c>
      <c r="G29" s="60">
        <v>174922.38</v>
      </c>
      <c r="H29" s="92"/>
      <c r="I29" s="92"/>
      <c r="J29" s="61">
        <v>450187.04</v>
      </c>
      <c r="K29" s="61">
        <f t="shared" si="2"/>
        <v>257.36388905753512</v>
      </c>
      <c r="L29" s="61" t="s">
        <v>87</v>
      </c>
    </row>
    <row r="30" spans="2:12" x14ac:dyDescent="0.25">
      <c r="B30" s="8"/>
      <c r="C30" s="16"/>
      <c r="D30" s="9">
        <v>673</v>
      </c>
      <c r="E30" s="9"/>
      <c r="F30" s="59" t="s">
        <v>101</v>
      </c>
      <c r="G30" s="60">
        <f>SUM(G31)</f>
        <v>11611878.5</v>
      </c>
      <c r="H30" s="92"/>
      <c r="I30" s="92"/>
      <c r="J30" s="60">
        <f>SUM(J31)</f>
        <v>14687523.550000001</v>
      </c>
      <c r="K30" s="61">
        <f t="shared" si="2"/>
        <v>126.48705848928749</v>
      </c>
      <c r="L30" s="61" t="s">
        <v>87</v>
      </c>
    </row>
    <row r="31" spans="2:12" x14ac:dyDescent="0.25">
      <c r="B31" s="8"/>
      <c r="C31" s="8"/>
      <c r="D31" s="9"/>
      <c r="E31" s="9">
        <v>6731</v>
      </c>
      <c r="F31" s="59" t="s">
        <v>101</v>
      </c>
      <c r="G31" s="60">
        <v>11611878.5</v>
      </c>
      <c r="H31" s="92"/>
      <c r="I31" s="92"/>
      <c r="J31" s="61">
        <v>14687523.550000001</v>
      </c>
      <c r="K31" s="61">
        <f t="shared" si="2"/>
        <v>126.48705848928749</v>
      </c>
      <c r="L31" s="61" t="s">
        <v>87</v>
      </c>
    </row>
    <row r="32" spans="2:12" x14ac:dyDescent="0.25">
      <c r="B32" s="8"/>
      <c r="C32" s="16">
        <v>68</v>
      </c>
      <c r="D32" s="62"/>
      <c r="E32" s="62"/>
      <c r="F32" s="63" t="s">
        <v>80</v>
      </c>
      <c r="G32" s="58">
        <f>G33+G35</f>
        <v>28044.15</v>
      </c>
      <c r="H32" s="109">
        <v>5000</v>
      </c>
      <c r="I32" s="109">
        <v>5000</v>
      </c>
      <c r="J32" s="58">
        <f>J33+J35</f>
        <v>24729.29</v>
      </c>
      <c r="K32" s="108">
        <f t="shared" si="2"/>
        <v>88.179852126022723</v>
      </c>
      <c r="L32" s="108">
        <f t="shared" ref="L32:L38" si="3">J32/I32*100</f>
        <v>494.58580000000001</v>
      </c>
    </row>
    <row r="33" spans="2:12" x14ac:dyDescent="0.25">
      <c r="B33" s="8"/>
      <c r="C33" s="8"/>
      <c r="D33" s="9">
        <v>681</v>
      </c>
      <c r="E33" s="9"/>
      <c r="F33" s="59" t="s">
        <v>102</v>
      </c>
      <c r="G33" s="60">
        <f>SUM(G34)</f>
        <v>26544.560000000001</v>
      </c>
      <c r="H33" s="92"/>
      <c r="I33" s="92"/>
      <c r="J33" s="60">
        <f>SUM(J34)</f>
        <v>20017</v>
      </c>
      <c r="K33" s="61" t="s">
        <v>87</v>
      </c>
      <c r="L33" s="61" t="s">
        <v>87</v>
      </c>
    </row>
    <row r="34" spans="2:12" x14ac:dyDescent="0.25">
      <c r="B34" s="8"/>
      <c r="C34" s="8"/>
      <c r="D34" s="9"/>
      <c r="E34" s="9">
        <v>6819</v>
      </c>
      <c r="F34" s="59" t="s">
        <v>103</v>
      </c>
      <c r="G34" s="60">
        <v>26544.560000000001</v>
      </c>
      <c r="H34" s="92"/>
      <c r="I34" s="92"/>
      <c r="J34" s="61">
        <v>20017</v>
      </c>
      <c r="K34" s="61" t="s">
        <v>87</v>
      </c>
      <c r="L34" s="61" t="s">
        <v>87</v>
      </c>
    </row>
    <row r="35" spans="2:12" x14ac:dyDescent="0.25">
      <c r="B35" s="8"/>
      <c r="C35" s="8"/>
      <c r="D35" s="9">
        <v>683</v>
      </c>
      <c r="E35" s="9"/>
      <c r="F35" s="59" t="s">
        <v>104</v>
      </c>
      <c r="G35" s="60">
        <f>SUM(G36)</f>
        <v>1499.59</v>
      </c>
      <c r="H35" s="92"/>
      <c r="I35" s="92"/>
      <c r="J35" s="60">
        <f>SUM(J36)</f>
        <v>4712.29</v>
      </c>
      <c r="K35" s="61">
        <f t="shared" ref="K35:K40" si="4">J35/G35*100</f>
        <v>314.23855853933406</v>
      </c>
      <c r="L35" s="61" t="s">
        <v>87</v>
      </c>
    </row>
    <row r="36" spans="2:12" x14ac:dyDescent="0.25">
      <c r="B36" s="8"/>
      <c r="C36" s="8"/>
      <c r="D36" s="9"/>
      <c r="E36" s="9">
        <v>6831</v>
      </c>
      <c r="F36" s="59" t="s">
        <v>104</v>
      </c>
      <c r="G36" s="60">
        <v>1499.59</v>
      </c>
      <c r="H36" s="92"/>
      <c r="I36" s="92"/>
      <c r="J36" s="61">
        <v>4712.29</v>
      </c>
      <c r="K36" s="61">
        <f t="shared" si="4"/>
        <v>314.23855853933406</v>
      </c>
      <c r="L36" s="61" t="s">
        <v>87</v>
      </c>
    </row>
    <row r="37" spans="2:12" s="67" customFormat="1" x14ac:dyDescent="0.25">
      <c r="B37" s="65">
        <v>7</v>
      </c>
      <c r="C37" s="65"/>
      <c r="D37" s="66"/>
      <c r="E37" s="66"/>
      <c r="F37" s="56" t="s">
        <v>27</v>
      </c>
      <c r="G37" s="57">
        <f>G38</f>
        <v>2293.66</v>
      </c>
      <c r="H37" s="110">
        <f>H38</f>
        <v>3000</v>
      </c>
      <c r="I37" s="110">
        <f>I38</f>
        <v>3000</v>
      </c>
      <c r="J37" s="57">
        <f>J38</f>
        <v>749.32999999999993</v>
      </c>
      <c r="K37" s="108">
        <f t="shared" si="4"/>
        <v>32.669619734398296</v>
      </c>
      <c r="L37" s="108">
        <f t="shared" si="3"/>
        <v>24.977666666666664</v>
      </c>
    </row>
    <row r="38" spans="2:12" x14ac:dyDescent="0.25">
      <c r="B38" s="16"/>
      <c r="C38" s="16">
        <v>72</v>
      </c>
      <c r="D38" s="62"/>
      <c r="E38" s="62"/>
      <c r="F38" s="68" t="s">
        <v>28</v>
      </c>
      <c r="G38" s="58">
        <f>G39+G41</f>
        <v>2293.66</v>
      </c>
      <c r="H38" s="109">
        <v>3000</v>
      </c>
      <c r="I38" s="109">
        <v>3000</v>
      </c>
      <c r="J38" s="58">
        <f>J39+J41</f>
        <v>749.32999999999993</v>
      </c>
      <c r="K38" s="108">
        <f t="shared" si="4"/>
        <v>32.669619734398296</v>
      </c>
      <c r="L38" s="108">
        <f t="shared" si="3"/>
        <v>24.977666666666664</v>
      </c>
    </row>
    <row r="39" spans="2:12" x14ac:dyDescent="0.25">
      <c r="B39" s="8"/>
      <c r="C39" s="8"/>
      <c r="D39" s="8">
        <v>721</v>
      </c>
      <c r="E39" s="8"/>
      <c r="F39" s="24" t="s">
        <v>37</v>
      </c>
      <c r="G39" s="60">
        <f>SUM(G40)</f>
        <v>2293.66</v>
      </c>
      <c r="H39" s="92"/>
      <c r="I39" s="92"/>
      <c r="J39" s="60">
        <f>SUM(J40)</f>
        <v>447.33</v>
      </c>
      <c r="K39" s="61">
        <f t="shared" si="4"/>
        <v>19.502890576632982</v>
      </c>
      <c r="L39" s="61" t="s">
        <v>87</v>
      </c>
    </row>
    <row r="40" spans="2:12" x14ac:dyDescent="0.25">
      <c r="B40" s="8"/>
      <c r="C40" s="8"/>
      <c r="D40" s="8"/>
      <c r="E40" s="8">
        <v>7211</v>
      </c>
      <c r="F40" s="24" t="s">
        <v>38</v>
      </c>
      <c r="G40" s="60">
        <v>2293.66</v>
      </c>
      <c r="H40" s="92"/>
      <c r="I40" s="92"/>
      <c r="J40" s="61">
        <v>447.33</v>
      </c>
      <c r="K40" s="61">
        <f t="shared" si="4"/>
        <v>19.502890576632982</v>
      </c>
      <c r="L40" s="61" t="s">
        <v>87</v>
      </c>
    </row>
    <row r="41" spans="2:12" x14ac:dyDescent="0.25">
      <c r="B41" s="8"/>
      <c r="C41" s="8"/>
      <c r="D41" s="8">
        <v>723</v>
      </c>
      <c r="E41" s="8"/>
      <c r="F41" s="24" t="s">
        <v>105</v>
      </c>
      <c r="G41" s="60">
        <f>SUM(G42)</f>
        <v>0</v>
      </c>
      <c r="H41" s="92"/>
      <c r="I41" s="92"/>
      <c r="J41" s="60">
        <f>SUM(J42)</f>
        <v>302</v>
      </c>
      <c r="K41" s="61"/>
      <c r="L41" s="61" t="s">
        <v>87</v>
      </c>
    </row>
    <row r="42" spans="2:12" x14ac:dyDescent="0.25">
      <c r="B42" s="8"/>
      <c r="C42" s="8"/>
      <c r="D42" s="8"/>
      <c r="E42" s="8">
        <v>7231</v>
      </c>
      <c r="F42" s="24" t="s">
        <v>106</v>
      </c>
      <c r="G42" s="60">
        <v>0</v>
      </c>
      <c r="H42" s="92"/>
      <c r="I42" s="92"/>
      <c r="J42" s="61">
        <v>302</v>
      </c>
      <c r="K42" s="61"/>
      <c r="L42" s="61" t="s">
        <v>87</v>
      </c>
    </row>
    <row r="43" spans="2:12" ht="15.75" customHeight="1" x14ac:dyDescent="0.25"/>
    <row r="44" spans="2:12" ht="38.25" x14ac:dyDescent="0.25">
      <c r="B44" s="178" t="s">
        <v>8</v>
      </c>
      <c r="C44" s="179"/>
      <c r="D44" s="179"/>
      <c r="E44" s="179"/>
      <c r="F44" s="180"/>
      <c r="G44" s="35" t="s">
        <v>195</v>
      </c>
      <c r="H44" s="35" t="s">
        <v>193</v>
      </c>
      <c r="I44" s="35" t="s">
        <v>166</v>
      </c>
      <c r="J44" s="35" t="s">
        <v>196</v>
      </c>
      <c r="K44" s="35" t="s">
        <v>29</v>
      </c>
      <c r="L44" s="35" t="s">
        <v>29</v>
      </c>
    </row>
    <row r="45" spans="2:12" s="41" customFormat="1" ht="12" customHeight="1" x14ac:dyDescent="0.2">
      <c r="B45" s="175">
        <v>1</v>
      </c>
      <c r="C45" s="176"/>
      <c r="D45" s="176"/>
      <c r="E45" s="176"/>
      <c r="F45" s="177"/>
      <c r="G45" s="38">
        <v>2</v>
      </c>
      <c r="H45" s="38">
        <v>3</v>
      </c>
      <c r="I45" s="38">
        <v>4</v>
      </c>
      <c r="J45" s="38">
        <v>5</v>
      </c>
      <c r="K45" s="38" t="s">
        <v>43</v>
      </c>
      <c r="L45" s="38" t="s">
        <v>44</v>
      </c>
    </row>
    <row r="46" spans="2:12" ht="19.5" customHeight="1" x14ac:dyDescent="0.25">
      <c r="B46" s="7"/>
      <c r="C46" s="7"/>
      <c r="D46" s="7"/>
      <c r="E46" s="7"/>
      <c r="F46" s="56" t="s">
        <v>107</v>
      </c>
      <c r="G46" s="57">
        <v>0</v>
      </c>
      <c r="H46" s="57">
        <f>H47+H98</f>
        <v>35292568</v>
      </c>
      <c r="I46" s="57">
        <f>I47+I98</f>
        <v>35423094</v>
      </c>
      <c r="J46" s="57">
        <f>J47+J98</f>
        <v>16919916.659999996</v>
      </c>
      <c r="K46" s="107">
        <v>0</v>
      </c>
      <c r="L46" s="107">
        <f>J46/I46*100</f>
        <v>47.765214015466853</v>
      </c>
    </row>
    <row r="47" spans="2:12" x14ac:dyDescent="0.25">
      <c r="B47" s="56">
        <v>3</v>
      </c>
      <c r="C47" s="56"/>
      <c r="D47" s="56"/>
      <c r="E47" s="56"/>
      <c r="F47" s="56" t="s">
        <v>4</v>
      </c>
      <c r="G47" s="57"/>
      <c r="H47" s="57">
        <f>H48+H58+H89+H93</f>
        <v>33917338</v>
      </c>
      <c r="I47" s="57">
        <f>I48+I58+I89+I93</f>
        <v>34047864</v>
      </c>
      <c r="J47" s="57">
        <f>J48+J58+J89+J93</f>
        <v>16443937.949999997</v>
      </c>
      <c r="K47" s="108"/>
      <c r="L47" s="107">
        <f>J47/I47*100</f>
        <v>48.296533227458845</v>
      </c>
    </row>
    <row r="48" spans="2:12" x14ac:dyDescent="0.25">
      <c r="B48" s="7"/>
      <c r="C48" s="7">
        <v>31</v>
      </c>
      <c r="D48" s="7"/>
      <c r="E48" s="7"/>
      <c r="F48" s="7" t="s">
        <v>5</v>
      </c>
      <c r="G48" s="58"/>
      <c r="H48" s="58">
        <v>24284736</v>
      </c>
      <c r="I48" s="58">
        <v>24284736</v>
      </c>
      <c r="J48" s="58">
        <f>J49+J53+J55</f>
        <v>12472598.139999999</v>
      </c>
      <c r="K48" s="108"/>
      <c r="L48" s="108">
        <f>J48/I48*100</f>
        <v>51.359825941694403</v>
      </c>
    </row>
    <row r="49" spans="2:12" x14ac:dyDescent="0.25">
      <c r="B49" s="8"/>
      <c r="C49" s="8"/>
      <c r="D49" s="8">
        <v>311</v>
      </c>
      <c r="E49" s="8"/>
      <c r="F49" s="8" t="s">
        <v>39</v>
      </c>
      <c r="G49" s="60"/>
      <c r="H49" s="60"/>
      <c r="I49" s="60"/>
      <c r="J49" s="60">
        <f>SUM(J50:J52)</f>
        <v>10564374.619999999</v>
      </c>
      <c r="K49" s="61"/>
      <c r="L49" s="61" t="s">
        <v>87</v>
      </c>
    </row>
    <row r="50" spans="2:12" x14ac:dyDescent="0.25">
      <c r="B50" s="8"/>
      <c r="C50" s="8"/>
      <c r="D50" s="8"/>
      <c r="E50" s="8">
        <v>3111</v>
      </c>
      <c r="F50" s="8" t="s">
        <v>40</v>
      </c>
      <c r="G50" s="60"/>
      <c r="H50" s="60"/>
      <c r="I50" s="60"/>
      <c r="J50" s="61">
        <v>9412243.0399999991</v>
      </c>
      <c r="K50" s="61"/>
      <c r="L50" s="61" t="s">
        <v>87</v>
      </c>
    </row>
    <row r="51" spans="2:12" x14ac:dyDescent="0.25">
      <c r="B51" s="8"/>
      <c r="C51" s="8"/>
      <c r="D51" s="8"/>
      <c r="E51" s="8">
        <v>3113</v>
      </c>
      <c r="F51" s="8" t="s">
        <v>108</v>
      </c>
      <c r="G51" s="60"/>
      <c r="H51" s="60"/>
      <c r="I51" s="60"/>
      <c r="J51" s="61">
        <v>1124628.0900000001</v>
      </c>
      <c r="K51" s="61"/>
      <c r="L51" s="61" t="s">
        <v>87</v>
      </c>
    </row>
    <row r="52" spans="2:12" x14ac:dyDescent="0.25">
      <c r="B52" s="8"/>
      <c r="C52" s="8"/>
      <c r="D52" s="8"/>
      <c r="E52" s="8">
        <v>3114</v>
      </c>
      <c r="F52" s="8" t="s">
        <v>109</v>
      </c>
      <c r="G52" s="60"/>
      <c r="H52" s="60"/>
      <c r="I52" s="60"/>
      <c r="J52" s="61">
        <v>27503.49</v>
      </c>
      <c r="K52" s="61"/>
      <c r="L52" s="61" t="s">
        <v>87</v>
      </c>
    </row>
    <row r="53" spans="2:12" x14ac:dyDescent="0.25">
      <c r="B53" s="8"/>
      <c r="C53" s="8"/>
      <c r="D53" s="8">
        <v>312</v>
      </c>
      <c r="E53" s="8"/>
      <c r="F53" s="8" t="s">
        <v>110</v>
      </c>
      <c r="G53" s="60"/>
      <c r="H53" s="60"/>
      <c r="I53" s="60"/>
      <c r="J53" s="60">
        <f>SUM(J54)</f>
        <v>387035.53</v>
      </c>
      <c r="K53" s="61"/>
      <c r="L53" s="61" t="s">
        <v>87</v>
      </c>
    </row>
    <row r="54" spans="2:12" x14ac:dyDescent="0.25">
      <c r="B54" s="8"/>
      <c r="C54" s="8"/>
      <c r="D54" s="8"/>
      <c r="E54" s="8">
        <v>3121</v>
      </c>
      <c r="F54" s="8" t="s">
        <v>110</v>
      </c>
      <c r="G54" s="60"/>
      <c r="H54" s="60"/>
      <c r="I54" s="60"/>
      <c r="J54" s="61">
        <v>387035.53</v>
      </c>
      <c r="K54" s="61"/>
      <c r="L54" s="61" t="s">
        <v>87</v>
      </c>
    </row>
    <row r="55" spans="2:12" x14ac:dyDescent="0.25">
      <c r="B55" s="8"/>
      <c r="C55" s="8"/>
      <c r="D55" s="8">
        <v>313</v>
      </c>
      <c r="E55" s="8"/>
      <c r="F55" s="8" t="s">
        <v>111</v>
      </c>
      <c r="G55" s="60"/>
      <c r="H55" s="60"/>
      <c r="I55" s="60"/>
      <c r="J55" s="60">
        <f>SUM(J56:J57)</f>
        <v>1521187.99</v>
      </c>
      <c r="K55" s="61"/>
      <c r="L55" s="61" t="s">
        <v>87</v>
      </c>
    </row>
    <row r="56" spans="2:12" x14ac:dyDescent="0.25">
      <c r="B56" s="8"/>
      <c r="C56" s="8"/>
      <c r="D56" s="8"/>
      <c r="E56" s="8">
        <v>3132</v>
      </c>
      <c r="F56" s="8" t="s">
        <v>112</v>
      </c>
      <c r="G56" s="60"/>
      <c r="H56" s="60"/>
      <c r="I56" s="60"/>
      <c r="J56" s="61">
        <v>1520515.42</v>
      </c>
      <c r="K56" s="61"/>
      <c r="L56" s="61" t="s">
        <v>87</v>
      </c>
    </row>
    <row r="57" spans="2:12" x14ac:dyDescent="0.25">
      <c r="B57" s="8"/>
      <c r="C57" s="8"/>
      <c r="D57" s="8"/>
      <c r="E57" s="8">
        <v>3133</v>
      </c>
      <c r="F57" s="8" t="s">
        <v>113</v>
      </c>
      <c r="G57" s="60"/>
      <c r="H57" s="60"/>
      <c r="I57" s="60"/>
      <c r="J57" s="61">
        <v>672.57</v>
      </c>
      <c r="K57" s="61"/>
      <c r="L57" s="61" t="s">
        <v>87</v>
      </c>
    </row>
    <row r="58" spans="2:12" x14ac:dyDescent="0.25">
      <c r="B58" s="8"/>
      <c r="C58" s="16">
        <v>32</v>
      </c>
      <c r="D58" s="62"/>
      <c r="E58" s="62"/>
      <c r="F58" s="16" t="s">
        <v>13</v>
      </c>
      <c r="G58" s="58"/>
      <c r="H58" s="58">
        <v>9516602</v>
      </c>
      <c r="I58" s="58">
        <v>9647128</v>
      </c>
      <c r="J58" s="58">
        <f>J59+J64+J71+J81</f>
        <v>3953619.41</v>
      </c>
      <c r="K58" s="108"/>
      <c r="L58" s="108">
        <f>J58/I58*100</f>
        <v>40.982346352199329</v>
      </c>
    </row>
    <row r="59" spans="2:12" x14ac:dyDescent="0.25">
      <c r="B59" s="8"/>
      <c r="C59" s="8"/>
      <c r="D59" s="8">
        <v>321</v>
      </c>
      <c r="E59" s="8"/>
      <c r="F59" s="8" t="s">
        <v>41</v>
      </c>
      <c r="G59" s="60"/>
      <c r="H59" s="60"/>
      <c r="I59" s="60"/>
      <c r="J59" s="60">
        <f>SUM(J60:J63)</f>
        <v>258713.60000000001</v>
      </c>
      <c r="K59" s="61"/>
      <c r="L59" s="61" t="s">
        <v>87</v>
      </c>
    </row>
    <row r="60" spans="2:12" x14ac:dyDescent="0.25">
      <c r="B60" s="8"/>
      <c r="C60" s="16"/>
      <c r="D60" s="8"/>
      <c r="E60" s="8">
        <v>3211</v>
      </c>
      <c r="F60" s="8" t="s">
        <v>42</v>
      </c>
      <c r="G60" s="60"/>
      <c r="H60" s="60"/>
      <c r="I60" s="60"/>
      <c r="J60" s="61">
        <v>11149.57</v>
      </c>
      <c r="K60" s="61"/>
      <c r="L60" s="61" t="s">
        <v>87</v>
      </c>
    </row>
    <row r="61" spans="2:12" x14ac:dyDescent="0.25">
      <c r="B61" s="8"/>
      <c r="C61" s="16"/>
      <c r="D61" s="9"/>
      <c r="E61" s="8">
        <v>3212</v>
      </c>
      <c r="F61" s="8" t="s">
        <v>114</v>
      </c>
      <c r="G61" s="60"/>
      <c r="H61" s="60"/>
      <c r="I61" s="60"/>
      <c r="J61" s="61">
        <v>229202.85</v>
      </c>
      <c r="K61" s="61"/>
      <c r="L61" s="61" t="s">
        <v>87</v>
      </c>
    </row>
    <row r="62" spans="2:12" x14ac:dyDescent="0.25">
      <c r="B62" s="8"/>
      <c r="C62" s="8"/>
      <c r="D62" s="9"/>
      <c r="E62" s="8">
        <v>3213</v>
      </c>
      <c r="F62" s="8" t="s">
        <v>115</v>
      </c>
      <c r="G62" s="60"/>
      <c r="H62" s="60"/>
      <c r="I62" s="60"/>
      <c r="J62" s="61">
        <v>18361.18</v>
      </c>
      <c r="K62" s="61"/>
      <c r="L62" s="61" t="s">
        <v>87</v>
      </c>
    </row>
    <row r="63" spans="2:12" x14ac:dyDescent="0.25">
      <c r="B63" s="8"/>
      <c r="C63" s="8"/>
      <c r="D63" s="9"/>
      <c r="E63" s="8">
        <v>3214</v>
      </c>
      <c r="F63" s="8" t="s">
        <v>116</v>
      </c>
      <c r="G63" s="60"/>
      <c r="H63" s="60"/>
      <c r="I63" s="60"/>
      <c r="J63" s="61">
        <v>0</v>
      </c>
      <c r="K63" s="61"/>
      <c r="L63" s="61" t="s">
        <v>87</v>
      </c>
    </row>
    <row r="64" spans="2:12" x14ac:dyDescent="0.25">
      <c r="B64" s="8"/>
      <c r="C64" s="8"/>
      <c r="D64" s="9">
        <v>322</v>
      </c>
      <c r="E64" s="9"/>
      <c r="F64" s="8" t="s">
        <v>117</v>
      </c>
      <c r="G64" s="60"/>
      <c r="H64" s="60"/>
      <c r="I64" s="60"/>
      <c r="J64" s="60">
        <f>SUM(J65:J70)</f>
        <v>2523117.9900000002</v>
      </c>
      <c r="K64" s="61"/>
      <c r="L64" s="61" t="s">
        <v>87</v>
      </c>
    </row>
    <row r="65" spans="2:12" x14ac:dyDescent="0.25">
      <c r="B65" s="8"/>
      <c r="C65" s="8"/>
      <c r="D65" s="9"/>
      <c r="E65" s="8">
        <v>3221</v>
      </c>
      <c r="F65" s="8" t="s">
        <v>118</v>
      </c>
      <c r="G65" s="60"/>
      <c r="H65" s="60"/>
      <c r="I65" s="60"/>
      <c r="J65" s="61">
        <v>48912.63</v>
      </c>
      <c r="K65" s="61"/>
      <c r="L65" s="61" t="s">
        <v>87</v>
      </c>
    </row>
    <row r="66" spans="2:12" x14ac:dyDescent="0.25">
      <c r="B66" s="8"/>
      <c r="C66" s="8"/>
      <c r="D66" s="9"/>
      <c r="E66" s="8">
        <v>3222</v>
      </c>
      <c r="F66" s="8" t="s">
        <v>119</v>
      </c>
      <c r="G66" s="60"/>
      <c r="H66" s="60"/>
      <c r="I66" s="60"/>
      <c r="J66" s="61">
        <v>1975317.55</v>
      </c>
      <c r="K66" s="61"/>
      <c r="L66" s="61" t="s">
        <v>87</v>
      </c>
    </row>
    <row r="67" spans="2:12" x14ac:dyDescent="0.25">
      <c r="B67" s="8"/>
      <c r="C67" s="8"/>
      <c r="D67" s="9"/>
      <c r="E67" s="8">
        <v>3223</v>
      </c>
      <c r="F67" s="8" t="s">
        <v>120</v>
      </c>
      <c r="G67" s="60"/>
      <c r="H67" s="60"/>
      <c r="I67" s="60"/>
      <c r="J67" s="61">
        <v>420285.02</v>
      </c>
      <c r="K67" s="61"/>
      <c r="L67" s="61" t="s">
        <v>87</v>
      </c>
    </row>
    <row r="68" spans="2:12" x14ac:dyDescent="0.25">
      <c r="B68" s="8"/>
      <c r="C68" s="8"/>
      <c r="D68" s="9"/>
      <c r="E68" s="8">
        <v>3224</v>
      </c>
      <c r="F68" s="8" t="s">
        <v>121</v>
      </c>
      <c r="G68" s="60"/>
      <c r="H68" s="60"/>
      <c r="I68" s="60"/>
      <c r="J68" s="61">
        <v>72575.27</v>
      </c>
      <c r="K68" s="61"/>
      <c r="L68" s="61" t="s">
        <v>87</v>
      </c>
    </row>
    <row r="69" spans="2:12" x14ac:dyDescent="0.25">
      <c r="B69" s="8"/>
      <c r="C69" s="8"/>
      <c r="D69" s="9"/>
      <c r="E69" s="8">
        <v>3225</v>
      </c>
      <c r="F69" s="8" t="s">
        <v>122</v>
      </c>
      <c r="G69" s="60"/>
      <c r="H69" s="60"/>
      <c r="I69" s="60"/>
      <c r="J69" s="61">
        <v>5787.38</v>
      </c>
      <c r="K69" s="61"/>
      <c r="L69" s="61" t="s">
        <v>87</v>
      </c>
    </row>
    <row r="70" spans="2:12" x14ac:dyDescent="0.25">
      <c r="B70" s="8"/>
      <c r="C70" s="8"/>
      <c r="D70" s="9"/>
      <c r="E70" s="8">
        <v>3227</v>
      </c>
      <c r="F70" s="8" t="s">
        <v>123</v>
      </c>
      <c r="G70" s="60"/>
      <c r="H70" s="60"/>
      <c r="I70" s="60"/>
      <c r="J70" s="61">
        <v>240.14</v>
      </c>
      <c r="K70" s="61"/>
      <c r="L70" s="61" t="s">
        <v>87</v>
      </c>
    </row>
    <row r="71" spans="2:12" x14ac:dyDescent="0.25">
      <c r="B71" s="8"/>
      <c r="C71" s="8"/>
      <c r="D71" s="9">
        <v>323</v>
      </c>
      <c r="E71" s="9"/>
      <c r="F71" s="8" t="s">
        <v>124</v>
      </c>
      <c r="G71" s="60"/>
      <c r="H71" s="60"/>
      <c r="I71" s="60"/>
      <c r="J71" s="60">
        <f>SUM(J72:J80)</f>
        <v>1135490.0199999998</v>
      </c>
      <c r="K71" s="61"/>
      <c r="L71" s="61" t="s">
        <v>87</v>
      </c>
    </row>
    <row r="72" spans="2:12" x14ac:dyDescent="0.25">
      <c r="B72" s="8"/>
      <c r="C72" s="8"/>
      <c r="D72" s="9"/>
      <c r="E72" s="8">
        <v>3231</v>
      </c>
      <c r="F72" s="8" t="s">
        <v>125</v>
      </c>
      <c r="G72" s="60"/>
      <c r="H72" s="60"/>
      <c r="I72" s="60"/>
      <c r="J72" s="61">
        <v>11946.49</v>
      </c>
      <c r="K72" s="61"/>
      <c r="L72" s="61" t="s">
        <v>87</v>
      </c>
    </row>
    <row r="73" spans="2:12" x14ac:dyDescent="0.25">
      <c r="B73" s="8"/>
      <c r="C73" s="8"/>
      <c r="D73" s="9"/>
      <c r="E73" s="8">
        <v>3232</v>
      </c>
      <c r="F73" s="8" t="s">
        <v>126</v>
      </c>
      <c r="G73" s="60"/>
      <c r="H73" s="60"/>
      <c r="I73" s="60"/>
      <c r="J73" s="61">
        <v>172633.61</v>
      </c>
      <c r="K73" s="61"/>
      <c r="L73" s="61" t="s">
        <v>87</v>
      </c>
    </row>
    <row r="74" spans="2:12" x14ac:dyDescent="0.25">
      <c r="B74" s="8"/>
      <c r="C74" s="8"/>
      <c r="D74" s="9"/>
      <c r="E74" s="8">
        <v>3233</v>
      </c>
      <c r="F74" s="8" t="s">
        <v>127</v>
      </c>
      <c r="G74" s="60"/>
      <c r="H74" s="60"/>
      <c r="I74" s="60"/>
      <c r="J74" s="61">
        <v>3944.75</v>
      </c>
      <c r="K74" s="61"/>
      <c r="L74" s="61" t="s">
        <v>87</v>
      </c>
    </row>
    <row r="75" spans="2:12" x14ac:dyDescent="0.25">
      <c r="B75" s="8"/>
      <c r="C75" s="8"/>
      <c r="D75" s="9"/>
      <c r="E75" s="8">
        <v>3234</v>
      </c>
      <c r="F75" s="8" t="s">
        <v>128</v>
      </c>
      <c r="G75" s="60"/>
      <c r="H75" s="60"/>
      <c r="I75" s="60"/>
      <c r="J75" s="61">
        <v>140869.21</v>
      </c>
      <c r="K75" s="61"/>
      <c r="L75" s="61" t="s">
        <v>87</v>
      </c>
    </row>
    <row r="76" spans="2:12" x14ac:dyDescent="0.25">
      <c r="B76" s="8"/>
      <c r="C76" s="8"/>
      <c r="D76" s="9"/>
      <c r="E76" s="8">
        <v>3235</v>
      </c>
      <c r="F76" s="8" t="s">
        <v>129</v>
      </c>
      <c r="G76" s="60"/>
      <c r="H76" s="60"/>
      <c r="I76" s="60"/>
      <c r="J76" s="61">
        <v>5757.74</v>
      </c>
      <c r="K76" s="61"/>
      <c r="L76" s="61" t="s">
        <v>87</v>
      </c>
    </row>
    <row r="77" spans="2:12" x14ac:dyDescent="0.25">
      <c r="B77" s="8"/>
      <c r="C77" s="8"/>
      <c r="D77" s="9"/>
      <c r="E77" s="8">
        <v>3236</v>
      </c>
      <c r="F77" s="8" t="s">
        <v>130</v>
      </c>
      <c r="G77" s="60"/>
      <c r="H77" s="60"/>
      <c r="I77" s="60"/>
      <c r="J77" s="61">
        <v>131378.07</v>
      </c>
      <c r="K77" s="61"/>
      <c r="L77" s="61" t="s">
        <v>87</v>
      </c>
    </row>
    <row r="78" spans="2:12" x14ac:dyDescent="0.25">
      <c r="B78" s="8"/>
      <c r="C78" s="8"/>
      <c r="D78" s="9"/>
      <c r="E78" s="8">
        <v>3237</v>
      </c>
      <c r="F78" s="8" t="s">
        <v>131</v>
      </c>
      <c r="G78" s="60"/>
      <c r="H78" s="60"/>
      <c r="I78" s="60"/>
      <c r="J78" s="61">
        <v>397090.99</v>
      </c>
      <c r="K78" s="61"/>
      <c r="L78" s="61" t="s">
        <v>87</v>
      </c>
    </row>
    <row r="79" spans="2:12" x14ac:dyDescent="0.25">
      <c r="B79" s="8"/>
      <c r="C79" s="8"/>
      <c r="D79" s="9"/>
      <c r="E79" s="8">
        <v>3238</v>
      </c>
      <c r="F79" s="8" t="s">
        <v>132</v>
      </c>
      <c r="G79" s="60"/>
      <c r="H79" s="60"/>
      <c r="I79" s="60"/>
      <c r="J79" s="61">
        <v>53206.7</v>
      </c>
      <c r="K79" s="61"/>
      <c r="L79" s="61" t="s">
        <v>87</v>
      </c>
    </row>
    <row r="80" spans="2:12" x14ac:dyDescent="0.25">
      <c r="B80" s="8"/>
      <c r="C80" s="8"/>
      <c r="D80" s="9"/>
      <c r="E80" s="8">
        <v>3239</v>
      </c>
      <c r="F80" s="8" t="s">
        <v>133</v>
      </c>
      <c r="G80" s="60"/>
      <c r="H80" s="60"/>
      <c r="I80" s="60"/>
      <c r="J80" s="61">
        <v>218662.46</v>
      </c>
      <c r="K80" s="61"/>
      <c r="L80" s="61" t="s">
        <v>87</v>
      </c>
    </row>
    <row r="81" spans="2:12" x14ac:dyDescent="0.25">
      <c r="B81" s="8"/>
      <c r="C81" s="8"/>
      <c r="D81" s="9">
        <v>329</v>
      </c>
      <c r="E81" s="9"/>
      <c r="F81" s="8" t="s">
        <v>134</v>
      </c>
      <c r="G81" s="60"/>
      <c r="H81" s="60"/>
      <c r="I81" s="60"/>
      <c r="J81" s="60">
        <f>SUM(J82:J88)</f>
        <v>36297.799999999996</v>
      </c>
      <c r="K81" s="61"/>
      <c r="L81" s="61" t="s">
        <v>87</v>
      </c>
    </row>
    <row r="82" spans="2:12" x14ac:dyDescent="0.25">
      <c r="B82" s="8"/>
      <c r="C82" s="8"/>
      <c r="D82" s="9"/>
      <c r="E82" s="8">
        <v>3291</v>
      </c>
      <c r="F82" s="8" t="s">
        <v>135</v>
      </c>
      <c r="G82" s="60"/>
      <c r="H82" s="60"/>
      <c r="I82" s="60"/>
      <c r="J82" s="61">
        <v>5209.53</v>
      </c>
      <c r="K82" s="61"/>
      <c r="L82" s="61" t="s">
        <v>87</v>
      </c>
    </row>
    <row r="83" spans="2:12" x14ac:dyDescent="0.25">
      <c r="B83" s="8"/>
      <c r="C83" s="8"/>
      <c r="D83" s="9"/>
      <c r="E83" s="8">
        <v>3292</v>
      </c>
      <c r="F83" s="8" t="s">
        <v>136</v>
      </c>
      <c r="G83" s="60"/>
      <c r="H83" s="60"/>
      <c r="I83" s="60"/>
      <c r="J83" s="61">
        <v>17286.64</v>
      </c>
      <c r="K83" s="61"/>
      <c r="L83" s="61" t="s">
        <v>87</v>
      </c>
    </row>
    <row r="84" spans="2:12" x14ac:dyDescent="0.25">
      <c r="B84" s="8"/>
      <c r="C84" s="8"/>
      <c r="D84" s="9"/>
      <c r="E84" s="8">
        <v>3293</v>
      </c>
      <c r="F84" s="8" t="s">
        <v>137</v>
      </c>
      <c r="G84" s="60"/>
      <c r="H84" s="60"/>
      <c r="I84" s="60"/>
      <c r="J84" s="61">
        <v>459.71</v>
      </c>
      <c r="K84" s="61"/>
      <c r="L84" s="61" t="s">
        <v>87</v>
      </c>
    </row>
    <row r="85" spans="2:12" x14ac:dyDescent="0.25">
      <c r="B85" s="8"/>
      <c r="C85" s="8"/>
      <c r="D85" s="9"/>
      <c r="E85" s="8">
        <v>3294</v>
      </c>
      <c r="F85" s="8" t="s">
        <v>138</v>
      </c>
      <c r="G85" s="60"/>
      <c r="H85" s="60"/>
      <c r="I85" s="60"/>
      <c r="J85" s="61">
        <v>2576.2800000000002</v>
      </c>
      <c r="K85" s="61"/>
      <c r="L85" s="61" t="s">
        <v>87</v>
      </c>
    </row>
    <row r="86" spans="2:12" x14ac:dyDescent="0.25">
      <c r="B86" s="8"/>
      <c r="C86" s="8"/>
      <c r="D86" s="9"/>
      <c r="E86" s="8">
        <v>3295</v>
      </c>
      <c r="F86" s="8" t="s">
        <v>139</v>
      </c>
      <c r="G86" s="60"/>
      <c r="H86" s="60"/>
      <c r="I86" s="60"/>
      <c r="J86" s="61">
        <v>10765.64</v>
      </c>
      <c r="K86" s="61"/>
      <c r="L86" s="61" t="s">
        <v>87</v>
      </c>
    </row>
    <row r="87" spans="2:12" x14ac:dyDescent="0.25">
      <c r="B87" s="8"/>
      <c r="C87" s="8"/>
      <c r="D87" s="9"/>
      <c r="E87" s="8">
        <v>3296</v>
      </c>
      <c r="F87" s="8" t="s">
        <v>140</v>
      </c>
      <c r="G87" s="60"/>
      <c r="H87" s="60"/>
      <c r="I87" s="60"/>
      <c r="J87" s="61">
        <v>0</v>
      </c>
      <c r="K87" s="61"/>
      <c r="L87" s="61" t="s">
        <v>87</v>
      </c>
    </row>
    <row r="88" spans="2:12" x14ac:dyDescent="0.25">
      <c r="B88" s="8"/>
      <c r="C88" s="8"/>
      <c r="D88" s="9"/>
      <c r="E88" s="8">
        <v>3299</v>
      </c>
      <c r="F88" s="8" t="s">
        <v>134</v>
      </c>
      <c r="G88" s="60"/>
      <c r="H88" s="60"/>
      <c r="I88" s="60"/>
      <c r="J88" s="61">
        <v>0</v>
      </c>
      <c r="K88" s="61"/>
      <c r="L88" s="61" t="s">
        <v>87</v>
      </c>
    </row>
    <row r="89" spans="2:12" x14ac:dyDescent="0.25">
      <c r="B89" s="8"/>
      <c r="C89" s="16">
        <v>34</v>
      </c>
      <c r="D89" s="62"/>
      <c r="E89" s="62"/>
      <c r="F89" s="16" t="s">
        <v>81</v>
      </c>
      <c r="G89" s="58"/>
      <c r="H89" s="58">
        <v>111000</v>
      </c>
      <c r="I89" s="58">
        <v>111000</v>
      </c>
      <c r="J89" s="58">
        <f>J90</f>
        <v>15729.539999999999</v>
      </c>
      <c r="K89" s="108"/>
      <c r="L89" s="108">
        <f>J89/I89*100</f>
        <v>14.170756756756756</v>
      </c>
    </row>
    <row r="90" spans="2:12" x14ac:dyDescent="0.25">
      <c r="B90" s="8"/>
      <c r="C90" s="8"/>
      <c r="D90" s="9">
        <v>343</v>
      </c>
      <c r="E90" s="9"/>
      <c r="F90" s="8" t="s">
        <v>141</v>
      </c>
      <c r="G90" s="60"/>
      <c r="H90" s="60"/>
      <c r="I90" s="60"/>
      <c r="J90" s="60">
        <f>SUM(J91:J92)</f>
        <v>15729.539999999999</v>
      </c>
      <c r="K90" s="61"/>
      <c r="L90" s="61" t="s">
        <v>87</v>
      </c>
    </row>
    <row r="91" spans="2:12" x14ac:dyDescent="0.25">
      <c r="B91" s="8"/>
      <c r="C91" s="8"/>
      <c r="D91" s="9"/>
      <c r="E91" s="8">
        <v>3431</v>
      </c>
      <c r="F91" s="8" t="s">
        <v>142</v>
      </c>
      <c r="G91" s="60"/>
      <c r="H91" s="60"/>
      <c r="I91" s="60"/>
      <c r="J91" s="61">
        <v>7224.24</v>
      </c>
      <c r="K91" s="61"/>
      <c r="L91" s="61" t="s">
        <v>87</v>
      </c>
    </row>
    <row r="92" spans="2:12" x14ac:dyDescent="0.25">
      <c r="B92" s="8"/>
      <c r="C92" s="8"/>
      <c r="D92" s="9"/>
      <c r="E92" s="8">
        <v>3433</v>
      </c>
      <c r="F92" s="8" t="s">
        <v>143</v>
      </c>
      <c r="G92" s="60"/>
      <c r="H92" s="60"/>
      <c r="I92" s="60"/>
      <c r="J92" s="61">
        <v>8505.2999999999993</v>
      </c>
      <c r="K92" s="61"/>
      <c r="L92" s="61" t="s">
        <v>87</v>
      </c>
    </row>
    <row r="93" spans="2:12" x14ac:dyDescent="0.25">
      <c r="B93" s="8"/>
      <c r="C93" s="16">
        <v>38</v>
      </c>
      <c r="D93" s="62"/>
      <c r="E93" s="62"/>
      <c r="F93" s="16" t="s">
        <v>82</v>
      </c>
      <c r="G93" s="58"/>
      <c r="H93" s="58">
        <v>5000</v>
      </c>
      <c r="I93" s="58">
        <v>5000</v>
      </c>
      <c r="J93" s="58">
        <f>J94+J96</f>
        <v>1990.86</v>
      </c>
      <c r="K93" s="108"/>
      <c r="L93" s="108">
        <f>J93/I93*100</f>
        <v>39.8172</v>
      </c>
    </row>
    <row r="94" spans="2:12" x14ac:dyDescent="0.25">
      <c r="B94" s="8"/>
      <c r="C94" s="8"/>
      <c r="D94" s="9">
        <v>381</v>
      </c>
      <c r="E94" s="9"/>
      <c r="F94" s="8" t="s">
        <v>96</v>
      </c>
      <c r="G94" s="60"/>
      <c r="H94" s="60"/>
      <c r="I94" s="60"/>
      <c r="J94" s="60">
        <f>SUM(J95)</f>
        <v>0</v>
      </c>
      <c r="K94" s="61"/>
      <c r="L94" s="61" t="s">
        <v>87</v>
      </c>
    </row>
    <row r="95" spans="2:12" x14ac:dyDescent="0.25">
      <c r="B95" s="8"/>
      <c r="C95" s="8"/>
      <c r="D95" s="9"/>
      <c r="E95" s="8">
        <v>3812</v>
      </c>
      <c r="F95" s="8" t="s">
        <v>144</v>
      </c>
      <c r="G95" s="60"/>
      <c r="H95" s="60"/>
      <c r="I95" s="60"/>
      <c r="J95" s="61">
        <v>0</v>
      </c>
      <c r="K95" s="61"/>
      <c r="L95" s="61" t="s">
        <v>87</v>
      </c>
    </row>
    <row r="96" spans="2:12" x14ac:dyDescent="0.25">
      <c r="B96" s="8"/>
      <c r="C96" s="8"/>
      <c r="D96" s="9">
        <v>383</v>
      </c>
      <c r="E96" s="9"/>
      <c r="F96" s="8" t="s">
        <v>145</v>
      </c>
      <c r="G96" s="60"/>
      <c r="H96" s="60"/>
      <c r="I96" s="60"/>
      <c r="J96" s="60">
        <f>SUM(J97:J97)</f>
        <v>1990.86</v>
      </c>
      <c r="K96" s="61"/>
      <c r="L96" s="61" t="s">
        <v>87</v>
      </c>
    </row>
    <row r="97" spans="2:12" x14ac:dyDescent="0.25">
      <c r="B97" s="8"/>
      <c r="C97" s="8"/>
      <c r="D97" s="9"/>
      <c r="E97" s="8">
        <v>3831</v>
      </c>
      <c r="F97" s="8" t="s">
        <v>146</v>
      </c>
      <c r="G97" s="60"/>
      <c r="H97" s="60"/>
      <c r="I97" s="60"/>
      <c r="J97" s="61">
        <v>1990.86</v>
      </c>
      <c r="K97" s="61"/>
      <c r="L97" s="61" t="s">
        <v>87</v>
      </c>
    </row>
    <row r="98" spans="2:12" x14ac:dyDescent="0.25">
      <c r="B98" s="69">
        <v>4</v>
      </c>
      <c r="C98" s="69"/>
      <c r="D98" s="69"/>
      <c r="E98" s="69"/>
      <c r="F98" s="65" t="s">
        <v>6</v>
      </c>
      <c r="G98" s="57"/>
      <c r="H98" s="57">
        <f>H99+H102+H111</f>
        <v>1375230</v>
      </c>
      <c r="I98" s="57">
        <f>I99+I102+I111</f>
        <v>1375230</v>
      </c>
      <c r="J98" s="57">
        <f>J99+J102+J111</f>
        <v>475978.71</v>
      </c>
      <c r="K98" s="108"/>
      <c r="L98" s="107">
        <f>J98/I98*100</f>
        <v>34.610844004275648</v>
      </c>
    </row>
    <row r="99" spans="2:12" x14ac:dyDescent="0.25">
      <c r="B99" s="11"/>
      <c r="C99" s="7">
        <v>41</v>
      </c>
      <c r="D99" s="7"/>
      <c r="E99" s="7"/>
      <c r="F99" s="16" t="s">
        <v>7</v>
      </c>
      <c r="G99" s="58"/>
      <c r="H99" s="58">
        <v>18050</v>
      </c>
      <c r="I99" s="58">
        <v>18050</v>
      </c>
      <c r="J99" s="58">
        <f t="shared" ref="J99" si="5">J100</f>
        <v>8482.6299999999992</v>
      </c>
      <c r="K99" s="108"/>
      <c r="L99" s="108">
        <f>J99/I99*100</f>
        <v>46.995180055401661</v>
      </c>
    </row>
    <row r="100" spans="2:12" x14ac:dyDescent="0.25">
      <c r="B100" s="11"/>
      <c r="C100" s="11"/>
      <c r="D100" s="8">
        <v>412</v>
      </c>
      <c r="E100" s="8"/>
      <c r="F100" s="8" t="s">
        <v>147</v>
      </c>
      <c r="G100" s="60"/>
      <c r="H100" s="60"/>
      <c r="I100" s="60"/>
      <c r="J100" s="60">
        <f>SUM(J101)</f>
        <v>8482.6299999999992</v>
      </c>
      <c r="K100" s="61"/>
      <c r="L100" s="61" t="s">
        <v>87</v>
      </c>
    </row>
    <row r="101" spans="2:12" x14ac:dyDescent="0.25">
      <c r="B101" s="11"/>
      <c r="C101" s="11"/>
      <c r="D101" s="8"/>
      <c r="E101" s="8">
        <v>4123</v>
      </c>
      <c r="F101" s="8" t="s">
        <v>148</v>
      </c>
      <c r="G101" s="60"/>
      <c r="H101" s="60"/>
      <c r="I101" s="60"/>
      <c r="J101" s="60">
        <v>8482.6299999999992</v>
      </c>
      <c r="K101" s="61"/>
      <c r="L101" s="61" t="s">
        <v>87</v>
      </c>
    </row>
    <row r="102" spans="2:12" x14ac:dyDescent="0.25">
      <c r="B102" s="11"/>
      <c r="C102" s="7">
        <v>42</v>
      </c>
      <c r="D102" s="16"/>
      <c r="E102" s="16"/>
      <c r="F102" s="16" t="s">
        <v>83</v>
      </c>
      <c r="G102" s="58"/>
      <c r="H102" s="58">
        <v>722600</v>
      </c>
      <c r="I102" s="58">
        <v>722600</v>
      </c>
      <c r="J102" s="58">
        <f>J103+J109</f>
        <v>81721.31</v>
      </c>
      <c r="K102" s="108"/>
      <c r="L102" s="108">
        <f>J102/I102*100</f>
        <v>11.30934265153612</v>
      </c>
    </row>
    <row r="103" spans="2:12" x14ac:dyDescent="0.25">
      <c r="B103" s="11"/>
      <c r="C103" s="11"/>
      <c r="D103" s="8">
        <v>422</v>
      </c>
      <c r="E103" s="8"/>
      <c r="F103" s="8" t="s">
        <v>149</v>
      </c>
      <c r="G103" s="60"/>
      <c r="H103" s="60"/>
      <c r="I103" s="60"/>
      <c r="J103" s="60">
        <f>SUM(J104:J108)</f>
        <v>78471.31</v>
      </c>
      <c r="K103" s="61"/>
      <c r="L103" s="61" t="s">
        <v>87</v>
      </c>
    </row>
    <row r="104" spans="2:12" x14ac:dyDescent="0.25">
      <c r="B104" s="11"/>
      <c r="C104" s="11"/>
      <c r="D104" s="8"/>
      <c r="E104" s="8">
        <v>4221</v>
      </c>
      <c r="F104" s="8" t="s">
        <v>150</v>
      </c>
      <c r="G104" s="60"/>
      <c r="H104" s="60"/>
      <c r="I104" s="60"/>
      <c r="J104" s="61">
        <v>23144.7</v>
      </c>
      <c r="K104" s="61"/>
      <c r="L104" s="61" t="s">
        <v>87</v>
      </c>
    </row>
    <row r="105" spans="2:12" x14ac:dyDescent="0.25">
      <c r="B105" s="11"/>
      <c r="C105" s="11"/>
      <c r="D105" s="8"/>
      <c r="E105" s="8">
        <v>4223</v>
      </c>
      <c r="F105" s="8" t="s">
        <v>151</v>
      </c>
      <c r="G105" s="60"/>
      <c r="H105" s="60"/>
      <c r="I105" s="60"/>
      <c r="J105" s="61">
        <v>0</v>
      </c>
      <c r="K105" s="61"/>
      <c r="L105" s="61" t="s">
        <v>87</v>
      </c>
    </row>
    <row r="106" spans="2:12" x14ac:dyDescent="0.25">
      <c r="B106" s="11"/>
      <c r="C106" s="11"/>
      <c r="D106" s="8"/>
      <c r="E106" s="8">
        <v>4224</v>
      </c>
      <c r="F106" s="8" t="s">
        <v>152</v>
      </c>
      <c r="G106" s="60"/>
      <c r="H106" s="60"/>
      <c r="I106" s="60"/>
      <c r="J106" s="61">
        <v>55200.36</v>
      </c>
      <c r="K106" s="61"/>
      <c r="L106" s="61" t="s">
        <v>87</v>
      </c>
    </row>
    <row r="107" spans="2:12" x14ac:dyDescent="0.25">
      <c r="B107" s="11"/>
      <c r="C107" s="11"/>
      <c r="D107" s="8"/>
      <c r="E107" s="8">
        <v>4225</v>
      </c>
      <c r="F107" s="8" t="s">
        <v>153</v>
      </c>
      <c r="G107" s="60"/>
      <c r="H107" s="60"/>
      <c r="I107" s="60"/>
      <c r="J107" s="61">
        <v>0</v>
      </c>
      <c r="K107" s="61"/>
      <c r="L107" s="61" t="s">
        <v>87</v>
      </c>
    </row>
    <row r="108" spans="2:12" x14ac:dyDescent="0.25">
      <c r="B108" s="11"/>
      <c r="C108" s="11"/>
      <c r="D108" s="8"/>
      <c r="E108" s="8">
        <v>4227</v>
      </c>
      <c r="F108" s="8" t="s">
        <v>154</v>
      </c>
      <c r="G108" s="60"/>
      <c r="H108" s="60"/>
      <c r="I108" s="60"/>
      <c r="J108" s="61">
        <v>126.25</v>
      </c>
      <c r="K108" s="61"/>
      <c r="L108" s="61" t="s">
        <v>87</v>
      </c>
    </row>
    <row r="109" spans="2:12" x14ac:dyDescent="0.25">
      <c r="B109" s="11"/>
      <c r="C109" s="11"/>
      <c r="D109" s="8">
        <v>426</v>
      </c>
      <c r="E109" s="8"/>
      <c r="F109" s="8" t="s">
        <v>155</v>
      </c>
      <c r="G109" s="60"/>
      <c r="H109" s="60"/>
      <c r="I109" s="60"/>
      <c r="J109" s="60">
        <f>SUM(J110)</f>
        <v>3250</v>
      </c>
      <c r="K109" s="61"/>
      <c r="L109" s="61" t="s">
        <v>87</v>
      </c>
    </row>
    <row r="110" spans="2:12" x14ac:dyDescent="0.25">
      <c r="B110" s="11"/>
      <c r="C110" s="11"/>
      <c r="D110" s="8"/>
      <c r="E110" s="8">
        <v>4262</v>
      </c>
      <c r="F110" s="8" t="s">
        <v>156</v>
      </c>
      <c r="G110" s="60"/>
      <c r="H110" s="60"/>
      <c r="I110" s="60"/>
      <c r="J110" s="61">
        <v>3250</v>
      </c>
      <c r="K110" s="61"/>
      <c r="L110" s="61" t="s">
        <v>87</v>
      </c>
    </row>
    <row r="111" spans="2:12" x14ac:dyDescent="0.25">
      <c r="B111" s="11"/>
      <c r="C111" s="7">
        <v>45</v>
      </c>
      <c r="D111" s="16"/>
      <c r="E111" s="16"/>
      <c r="F111" s="16" t="s">
        <v>84</v>
      </c>
      <c r="G111" s="58"/>
      <c r="H111" s="58">
        <v>634580</v>
      </c>
      <c r="I111" s="58">
        <v>634580</v>
      </c>
      <c r="J111" s="58">
        <f>J112</f>
        <v>385774.77</v>
      </c>
      <c r="K111" s="108"/>
      <c r="L111" s="108">
        <f>J111/I111*100</f>
        <v>60.792141258785335</v>
      </c>
    </row>
    <row r="112" spans="2:12" x14ac:dyDescent="0.25">
      <c r="B112" s="11"/>
      <c r="C112" s="11"/>
      <c r="D112" s="8">
        <v>451</v>
      </c>
      <c r="E112" s="8"/>
      <c r="F112" s="8" t="s">
        <v>157</v>
      </c>
      <c r="G112" s="60"/>
      <c r="H112" s="60"/>
      <c r="I112" s="60"/>
      <c r="J112" s="60">
        <f>SUM(J113)</f>
        <v>385774.77</v>
      </c>
      <c r="K112" s="61"/>
      <c r="L112" s="61" t="s">
        <v>87</v>
      </c>
    </row>
    <row r="113" spans="2:12" x14ac:dyDescent="0.25">
      <c r="B113" s="11"/>
      <c r="C113" s="11"/>
      <c r="D113" s="8"/>
      <c r="E113" s="8">
        <v>4511</v>
      </c>
      <c r="F113" s="8" t="s">
        <v>157</v>
      </c>
      <c r="G113" s="60"/>
      <c r="H113" s="60"/>
      <c r="I113" s="60"/>
      <c r="J113" s="61">
        <v>385774.77</v>
      </c>
      <c r="K113" s="61"/>
      <c r="L113" s="61" t="s">
        <v>87</v>
      </c>
    </row>
  </sheetData>
  <mergeCells count="7">
    <mergeCell ref="B45:F45"/>
    <mergeCell ref="B1:L1"/>
    <mergeCell ref="B3:L3"/>
    <mergeCell ref="B5:L5"/>
    <mergeCell ref="B7:F7"/>
    <mergeCell ref="B8:F8"/>
    <mergeCell ref="B44:F44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D4298-CD7A-45E7-B029-0B4786CF9EB2}">
  <sheetPr>
    <pageSetUpPr fitToPage="1"/>
  </sheetPr>
  <dimension ref="B1:H32"/>
  <sheetViews>
    <sheetView zoomScaleNormal="100" workbookViewId="0">
      <selection activeCell="E4" sqref="E4"/>
    </sheetView>
  </sheetViews>
  <sheetFormatPr defaultRowHeight="15" x14ac:dyDescent="0.25"/>
  <cols>
    <col min="2" max="2" width="45.140625" customWidth="1"/>
    <col min="3" max="6" width="22.7109375" customWidth="1"/>
    <col min="7" max="8" width="12.7109375" customWidth="1"/>
  </cols>
  <sheetData>
    <row r="1" spans="2:8" ht="18" x14ac:dyDescent="0.25">
      <c r="B1" s="3"/>
      <c r="C1" s="3"/>
      <c r="D1" s="3"/>
      <c r="E1" s="3"/>
      <c r="F1" s="4"/>
      <c r="G1" s="4"/>
      <c r="H1" s="4"/>
    </row>
    <row r="2" spans="2:8" ht="15.75" customHeight="1" x14ac:dyDescent="0.25">
      <c r="B2" s="158" t="s">
        <v>46</v>
      </c>
      <c r="C2" s="158"/>
      <c r="D2" s="158"/>
      <c r="E2" s="158"/>
      <c r="F2" s="158"/>
      <c r="G2" s="158"/>
      <c r="H2" s="158"/>
    </row>
    <row r="3" spans="2:8" ht="18" x14ac:dyDescent="0.25">
      <c r="B3" s="3"/>
      <c r="C3" s="3"/>
      <c r="D3" s="3"/>
      <c r="E3" s="3"/>
      <c r="F3" s="4"/>
      <c r="G3" s="4"/>
      <c r="H3" s="4"/>
    </row>
    <row r="4" spans="2:8" ht="38.25" x14ac:dyDescent="0.25">
      <c r="B4" s="35" t="s">
        <v>8</v>
      </c>
      <c r="C4" s="35" t="s">
        <v>192</v>
      </c>
      <c r="D4" s="35" t="s">
        <v>193</v>
      </c>
      <c r="E4" s="35" t="s">
        <v>166</v>
      </c>
      <c r="F4" s="35" t="s">
        <v>194</v>
      </c>
      <c r="G4" s="35" t="s">
        <v>29</v>
      </c>
      <c r="H4" s="35" t="s">
        <v>29</v>
      </c>
    </row>
    <row r="5" spans="2:8" x14ac:dyDescent="0.25">
      <c r="B5" s="35">
        <v>1</v>
      </c>
      <c r="C5" s="35">
        <v>2</v>
      </c>
      <c r="D5" s="35">
        <v>3</v>
      </c>
      <c r="E5" s="35">
        <v>4</v>
      </c>
      <c r="F5" s="35">
        <v>5</v>
      </c>
      <c r="G5" s="35" t="s">
        <v>43</v>
      </c>
      <c r="H5" s="35" t="s">
        <v>44</v>
      </c>
    </row>
    <row r="6" spans="2:8" ht="18" customHeight="1" x14ac:dyDescent="0.25">
      <c r="B6" s="56" t="s">
        <v>57</v>
      </c>
      <c r="C6" s="70">
        <f>C7+C9+C11+C13+C15+C17</f>
        <v>0</v>
      </c>
      <c r="D6" s="70">
        <f>D7+D9+D11+D13+D15+D17</f>
        <v>35292568</v>
      </c>
      <c r="E6" s="70">
        <f>E7+E9+E11+E13+E15+E17</f>
        <v>35423094</v>
      </c>
      <c r="F6" s="57">
        <f>F7+F9+F11+F13+F15+F17</f>
        <v>17085051.940000001</v>
      </c>
      <c r="G6" s="107"/>
      <c r="H6" s="107">
        <f t="shared" ref="H6:H18" si="0">F6/E6*100</f>
        <v>48.231393734268394</v>
      </c>
    </row>
    <row r="7" spans="2:8" x14ac:dyDescent="0.25">
      <c r="B7" s="7" t="s">
        <v>19</v>
      </c>
      <c r="C7" s="71">
        <f>C8</f>
        <v>0</v>
      </c>
      <c r="D7" s="71">
        <f>D8</f>
        <v>1700000</v>
      </c>
      <c r="E7" s="71">
        <f>E8</f>
        <v>1830526</v>
      </c>
      <c r="F7" s="58">
        <f>F8</f>
        <v>834661.47</v>
      </c>
      <c r="G7" s="61"/>
      <c r="H7" s="108">
        <f t="shared" si="0"/>
        <v>45.596810424981669</v>
      </c>
    </row>
    <row r="8" spans="2:8" x14ac:dyDescent="0.25">
      <c r="B8" s="13" t="s">
        <v>20</v>
      </c>
      <c r="C8" s="55"/>
      <c r="D8" s="55">
        <v>1700000</v>
      </c>
      <c r="E8" s="55">
        <v>1830526</v>
      </c>
      <c r="F8" s="111">
        <v>834661.47</v>
      </c>
      <c r="G8" s="61"/>
      <c r="H8" s="61">
        <f t="shared" si="0"/>
        <v>45.596810424981669</v>
      </c>
    </row>
    <row r="9" spans="2:8" x14ac:dyDescent="0.25">
      <c r="B9" s="7" t="s">
        <v>25</v>
      </c>
      <c r="C9" s="71">
        <f>C10</f>
        <v>0</v>
      </c>
      <c r="D9" s="71">
        <f>D10</f>
        <v>135000</v>
      </c>
      <c r="E9" s="71">
        <f>E10</f>
        <v>135000</v>
      </c>
      <c r="F9" s="58">
        <f>F10</f>
        <v>83247.47</v>
      </c>
      <c r="G9" s="61"/>
      <c r="H9" s="108">
        <f t="shared" si="0"/>
        <v>61.664792592592597</v>
      </c>
    </row>
    <row r="10" spans="2:8" x14ac:dyDescent="0.25">
      <c r="B10" s="72" t="s">
        <v>26</v>
      </c>
      <c r="C10" s="55"/>
      <c r="D10" s="55">
        <v>135000</v>
      </c>
      <c r="E10" s="55">
        <v>135000</v>
      </c>
      <c r="F10" s="111">
        <v>83247.47</v>
      </c>
      <c r="G10" s="61"/>
      <c r="H10" s="61">
        <f t="shared" si="0"/>
        <v>61.664792592592597</v>
      </c>
    </row>
    <row r="11" spans="2:8" x14ac:dyDescent="0.25">
      <c r="B11" s="7" t="s">
        <v>158</v>
      </c>
      <c r="C11" s="71">
        <f>C12</f>
        <v>0</v>
      </c>
      <c r="D11" s="71">
        <f>D12</f>
        <v>31759568</v>
      </c>
      <c r="E11" s="71">
        <f>E12</f>
        <v>31759568</v>
      </c>
      <c r="F11" s="58">
        <f>F12</f>
        <v>16050110.34</v>
      </c>
      <c r="G11" s="61"/>
      <c r="H11" s="108">
        <f t="shared" si="0"/>
        <v>50.536299297270034</v>
      </c>
    </row>
    <row r="12" spans="2:8" x14ac:dyDescent="0.25">
      <c r="B12" s="72" t="s">
        <v>159</v>
      </c>
      <c r="C12" s="55"/>
      <c r="D12" s="55">
        <v>31759568</v>
      </c>
      <c r="E12" s="55">
        <v>31759568</v>
      </c>
      <c r="F12" s="111">
        <v>16050110.34</v>
      </c>
      <c r="G12" s="61"/>
      <c r="H12" s="61">
        <f t="shared" si="0"/>
        <v>50.536299297270034</v>
      </c>
    </row>
    <row r="13" spans="2:8" x14ac:dyDescent="0.25">
      <c r="B13" s="7" t="s">
        <v>160</v>
      </c>
      <c r="C13" s="71">
        <f>C14</f>
        <v>0</v>
      </c>
      <c r="D13" s="71">
        <f>D14</f>
        <v>1590000</v>
      </c>
      <c r="E13" s="71">
        <f>E14</f>
        <v>1590000</v>
      </c>
      <c r="F13" s="58">
        <f>F14</f>
        <v>57356.91</v>
      </c>
      <c r="G13" s="61"/>
      <c r="H13" s="108">
        <f t="shared" si="0"/>
        <v>3.6073528301886792</v>
      </c>
    </row>
    <row r="14" spans="2:8" x14ac:dyDescent="0.25">
      <c r="B14" s="72" t="s">
        <v>161</v>
      </c>
      <c r="C14" s="55"/>
      <c r="D14" s="55">
        <v>1590000</v>
      </c>
      <c r="E14" s="55">
        <v>1590000</v>
      </c>
      <c r="F14" s="111">
        <v>57356.91</v>
      </c>
      <c r="G14" s="61"/>
      <c r="H14" s="61">
        <f t="shared" si="0"/>
        <v>3.6073528301886792</v>
      </c>
    </row>
    <row r="15" spans="2:8" x14ac:dyDescent="0.25">
      <c r="B15" s="7" t="s">
        <v>162</v>
      </c>
      <c r="C15" s="71">
        <f>C16</f>
        <v>0</v>
      </c>
      <c r="D15" s="71">
        <f>D16</f>
        <v>105000</v>
      </c>
      <c r="E15" s="71">
        <f>E16</f>
        <v>105000</v>
      </c>
      <c r="F15" s="58">
        <f>F16</f>
        <v>58926.42</v>
      </c>
      <c r="G15" s="61"/>
      <c r="H15" s="108">
        <f t="shared" si="0"/>
        <v>56.120400000000004</v>
      </c>
    </row>
    <row r="16" spans="2:8" x14ac:dyDescent="0.25">
      <c r="B16" s="72" t="s">
        <v>163</v>
      </c>
      <c r="C16" s="55"/>
      <c r="D16" s="55">
        <v>105000</v>
      </c>
      <c r="E16" s="55">
        <v>105000</v>
      </c>
      <c r="F16" s="111">
        <v>58926.42</v>
      </c>
      <c r="G16" s="61"/>
      <c r="H16" s="61">
        <f t="shared" si="0"/>
        <v>56.120400000000004</v>
      </c>
    </row>
    <row r="17" spans="2:8" ht="25.5" x14ac:dyDescent="0.25">
      <c r="B17" s="7" t="s">
        <v>164</v>
      </c>
      <c r="C17" s="71">
        <f>C18</f>
        <v>0</v>
      </c>
      <c r="D17" s="71">
        <f>D18</f>
        <v>3000</v>
      </c>
      <c r="E17" s="71">
        <f>E18</f>
        <v>3000</v>
      </c>
      <c r="F17" s="58">
        <f>F18</f>
        <v>749.33</v>
      </c>
      <c r="G17" s="61"/>
      <c r="H17" s="108">
        <f t="shared" si="0"/>
        <v>24.977666666666668</v>
      </c>
    </row>
    <row r="18" spans="2:8" ht="25.5" x14ac:dyDescent="0.25">
      <c r="B18" s="72" t="s">
        <v>165</v>
      </c>
      <c r="C18" s="55"/>
      <c r="D18" s="55">
        <v>3000</v>
      </c>
      <c r="E18" s="55">
        <v>3000</v>
      </c>
      <c r="F18" s="111">
        <v>749.33</v>
      </c>
      <c r="G18" s="61"/>
      <c r="H18" s="61">
        <f t="shared" si="0"/>
        <v>24.977666666666668</v>
      </c>
    </row>
    <row r="19" spans="2:8" x14ac:dyDescent="0.25">
      <c r="B19" s="72"/>
      <c r="C19" s="55"/>
      <c r="D19" s="55"/>
      <c r="E19" s="55"/>
      <c r="F19" s="111"/>
      <c r="G19" s="61"/>
      <c r="H19" s="61"/>
    </row>
    <row r="20" spans="2:8" ht="18" customHeight="1" x14ac:dyDescent="0.25">
      <c r="B20" s="56" t="s">
        <v>58</v>
      </c>
      <c r="C20" s="70">
        <f>C21+C23+C25+C27+C29+C31</f>
        <v>0</v>
      </c>
      <c r="D20" s="70">
        <f>D21+D23+D25+D27+D29+D31</f>
        <v>35292568</v>
      </c>
      <c r="E20" s="70">
        <f>E21+E23+E25+E27+E29+E31</f>
        <v>35423094</v>
      </c>
      <c r="F20" s="57">
        <f>F21+F23+F25+F27+F29+F31</f>
        <v>16919916.66</v>
      </c>
      <c r="G20" s="107"/>
      <c r="H20" s="107">
        <f t="shared" ref="H20:H31" si="1">F20/E20*100</f>
        <v>47.76521401546686</v>
      </c>
    </row>
    <row r="21" spans="2:8" ht="15.75" customHeight="1" x14ac:dyDescent="0.25">
      <c r="B21" s="7" t="s">
        <v>19</v>
      </c>
      <c r="C21" s="71">
        <f>C22</f>
        <v>0</v>
      </c>
      <c r="D21" s="71">
        <f>D22</f>
        <v>1700000</v>
      </c>
      <c r="E21" s="71">
        <f>E22</f>
        <v>1830526</v>
      </c>
      <c r="F21" s="58">
        <f>F22</f>
        <v>834661.47</v>
      </c>
      <c r="G21" s="61"/>
      <c r="H21" s="108">
        <f t="shared" si="1"/>
        <v>45.596810424981669</v>
      </c>
    </row>
    <row r="22" spans="2:8" x14ac:dyDescent="0.25">
      <c r="B22" s="13" t="s">
        <v>20</v>
      </c>
      <c r="C22" s="55"/>
      <c r="D22" s="55">
        <v>1700000</v>
      </c>
      <c r="E22" s="55">
        <v>1830526</v>
      </c>
      <c r="F22" s="111">
        <v>834661.47</v>
      </c>
      <c r="G22" s="61"/>
      <c r="H22" s="61">
        <f t="shared" si="1"/>
        <v>45.596810424981669</v>
      </c>
    </row>
    <row r="23" spans="2:8" x14ac:dyDescent="0.25">
      <c r="B23" s="7" t="s">
        <v>25</v>
      </c>
      <c r="C23" s="71">
        <f>C24</f>
        <v>0</v>
      </c>
      <c r="D23" s="71">
        <f>D24</f>
        <v>135000</v>
      </c>
      <c r="E23" s="71">
        <f>E24</f>
        <v>135000</v>
      </c>
      <c r="F23" s="58">
        <f>F24</f>
        <v>32618.61</v>
      </c>
      <c r="G23" s="61"/>
      <c r="H23" s="108">
        <f t="shared" si="1"/>
        <v>24.161933333333334</v>
      </c>
    </row>
    <row r="24" spans="2:8" x14ac:dyDescent="0.25">
      <c r="B24" s="72" t="s">
        <v>26</v>
      </c>
      <c r="C24" s="55"/>
      <c r="D24" s="55">
        <v>135000</v>
      </c>
      <c r="E24" s="55">
        <v>135000</v>
      </c>
      <c r="F24" s="111">
        <v>32618.61</v>
      </c>
      <c r="G24" s="61"/>
      <c r="H24" s="61">
        <f t="shared" si="1"/>
        <v>24.161933333333334</v>
      </c>
    </row>
    <row r="25" spans="2:8" x14ac:dyDescent="0.25">
      <c r="B25" s="7" t="s">
        <v>158</v>
      </c>
      <c r="C25" s="71">
        <f>C26</f>
        <v>0</v>
      </c>
      <c r="D25" s="71">
        <f>D26</f>
        <v>31759568</v>
      </c>
      <c r="E25" s="71">
        <f>E26</f>
        <v>31759568</v>
      </c>
      <c r="F25" s="58">
        <f>F26</f>
        <v>15822035.939999999</v>
      </c>
      <c r="G25" s="61"/>
      <c r="H25" s="108">
        <f t="shared" si="1"/>
        <v>49.818171141370691</v>
      </c>
    </row>
    <row r="26" spans="2:8" x14ac:dyDescent="0.25">
      <c r="B26" s="72" t="s">
        <v>159</v>
      </c>
      <c r="C26" s="55"/>
      <c r="D26" s="55">
        <v>31759568</v>
      </c>
      <c r="E26" s="55">
        <v>31759568</v>
      </c>
      <c r="F26" s="111">
        <v>15822035.939999999</v>
      </c>
      <c r="G26" s="61"/>
      <c r="H26" s="61">
        <f t="shared" si="1"/>
        <v>49.818171141370691</v>
      </c>
    </row>
    <row r="27" spans="2:8" x14ac:dyDescent="0.25">
      <c r="B27" s="7" t="s">
        <v>160</v>
      </c>
      <c r="C27" s="71">
        <f>C28</f>
        <v>0</v>
      </c>
      <c r="D27" s="71">
        <f>D28</f>
        <v>1590000</v>
      </c>
      <c r="E27" s="71">
        <f>E28</f>
        <v>1590000</v>
      </c>
      <c r="F27" s="58">
        <f>F28</f>
        <v>171241.79</v>
      </c>
      <c r="G27" s="61"/>
      <c r="H27" s="108">
        <f t="shared" si="1"/>
        <v>10.76992389937107</v>
      </c>
    </row>
    <row r="28" spans="2:8" x14ac:dyDescent="0.25">
      <c r="B28" s="72" t="s">
        <v>161</v>
      </c>
      <c r="C28" s="55"/>
      <c r="D28" s="55">
        <v>1590000</v>
      </c>
      <c r="E28" s="55">
        <v>1590000</v>
      </c>
      <c r="F28" s="111">
        <v>171241.79</v>
      </c>
      <c r="G28" s="61"/>
      <c r="H28" s="61">
        <f t="shared" si="1"/>
        <v>10.76992389937107</v>
      </c>
    </row>
    <row r="29" spans="2:8" x14ac:dyDescent="0.25">
      <c r="B29" s="7" t="s">
        <v>162</v>
      </c>
      <c r="C29" s="71">
        <f>C30</f>
        <v>0</v>
      </c>
      <c r="D29" s="71">
        <f>D30</f>
        <v>105000</v>
      </c>
      <c r="E29" s="71">
        <f>E30</f>
        <v>105000</v>
      </c>
      <c r="F29" s="58">
        <f>F30</f>
        <v>59358.85</v>
      </c>
      <c r="G29" s="61"/>
      <c r="H29" s="108">
        <f t="shared" si="1"/>
        <v>56.5322380952381</v>
      </c>
    </row>
    <row r="30" spans="2:8" x14ac:dyDescent="0.25">
      <c r="B30" s="72" t="s">
        <v>163</v>
      </c>
      <c r="C30" s="55"/>
      <c r="D30" s="55">
        <v>105000</v>
      </c>
      <c r="E30" s="55">
        <v>105000</v>
      </c>
      <c r="F30" s="111">
        <v>59358.85</v>
      </c>
      <c r="G30" s="61"/>
      <c r="H30" s="61">
        <f t="shared" si="1"/>
        <v>56.5322380952381</v>
      </c>
    </row>
    <row r="31" spans="2:8" ht="25.5" x14ac:dyDescent="0.25">
      <c r="B31" s="7" t="s">
        <v>164</v>
      </c>
      <c r="C31" s="71">
        <f>C32</f>
        <v>0</v>
      </c>
      <c r="D31" s="71">
        <f>D32</f>
        <v>3000</v>
      </c>
      <c r="E31" s="71">
        <f>E32</f>
        <v>3000</v>
      </c>
      <c r="F31" s="58">
        <f>F32</f>
        <v>0</v>
      </c>
      <c r="G31" s="61"/>
      <c r="H31" s="108">
        <f t="shared" si="1"/>
        <v>0</v>
      </c>
    </row>
    <row r="32" spans="2:8" ht="25.5" x14ac:dyDescent="0.25">
      <c r="B32" s="72" t="s">
        <v>165</v>
      </c>
      <c r="C32" s="55"/>
      <c r="D32" s="55">
        <v>3000</v>
      </c>
      <c r="E32" s="55">
        <v>3000</v>
      </c>
      <c r="F32" s="111">
        <v>0</v>
      </c>
      <c r="G32" s="61"/>
      <c r="H32" s="61"/>
    </row>
  </sheetData>
  <mergeCells count="1">
    <mergeCell ref="B2:H2"/>
  </mergeCells>
  <pageMargins left="0.7" right="0.7" top="0.75" bottom="0.75" header="0.3" footer="0.3"/>
  <pageSetup paperSize="9" scale="7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2A74F-D4BA-4A99-A97B-C9A8209F63A8}">
  <sheetPr>
    <pageSetUpPr fitToPage="1"/>
  </sheetPr>
  <dimension ref="B1:H8"/>
  <sheetViews>
    <sheetView workbookViewId="0">
      <selection activeCell="F4" sqref="F4"/>
    </sheetView>
  </sheetViews>
  <sheetFormatPr defaultRowHeight="15" x14ac:dyDescent="0.25"/>
  <cols>
    <col min="2" max="2" width="37.7109375" customWidth="1"/>
    <col min="3" max="6" width="25.28515625" customWidth="1"/>
    <col min="7" max="8" width="15.7109375" customWidth="1"/>
  </cols>
  <sheetData>
    <row r="1" spans="2:8" ht="18" x14ac:dyDescent="0.25">
      <c r="B1" s="3"/>
      <c r="C1" s="3"/>
      <c r="D1" s="3"/>
      <c r="E1" s="3"/>
      <c r="F1" s="4"/>
      <c r="G1" s="4"/>
      <c r="H1" s="4"/>
    </row>
    <row r="2" spans="2:8" ht="15.75" customHeight="1" x14ac:dyDescent="0.25">
      <c r="B2" s="158" t="s">
        <v>47</v>
      </c>
      <c r="C2" s="158"/>
      <c r="D2" s="158"/>
      <c r="E2" s="158"/>
      <c r="F2" s="158"/>
      <c r="G2" s="158"/>
      <c r="H2" s="158"/>
    </row>
    <row r="3" spans="2:8" ht="18" x14ac:dyDescent="0.25">
      <c r="B3" s="3"/>
      <c r="C3" s="3"/>
      <c r="D3" s="3"/>
      <c r="E3" s="3"/>
      <c r="F3" s="4"/>
      <c r="G3" s="4"/>
      <c r="H3" s="4"/>
    </row>
    <row r="4" spans="2:8" ht="38.25" x14ac:dyDescent="0.25">
      <c r="B4" s="35" t="s">
        <v>8</v>
      </c>
      <c r="C4" s="35" t="s">
        <v>192</v>
      </c>
      <c r="D4" s="35" t="s">
        <v>193</v>
      </c>
      <c r="E4" s="35" t="s">
        <v>166</v>
      </c>
      <c r="F4" s="35" t="s">
        <v>194</v>
      </c>
      <c r="G4" s="35" t="s">
        <v>29</v>
      </c>
      <c r="H4" s="35" t="s">
        <v>59</v>
      </c>
    </row>
    <row r="5" spans="2:8" ht="12.75" customHeight="1" x14ac:dyDescent="0.25">
      <c r="B5" s="35">
        <v>1</v>
      </c>
      <c r="C5" s="35">
        <v>2</v>
      </c>
      <c r="D5" s="35">
        <v>3</v>
      </c>
      <c r="E5" s="35">
        <v>4</v>
      </c>
      <c r="F5" s="35">
        <v>5</v>
      </c>
      <c r="G5" s="35" t="s">
        <v>43</v>
      </c>
      <c r="H5" s="35" t="s">
        <v>44</v>
      </c>
    </row>
    <row r="6" spans="2:8" ht="15.75" customHeight="1" x14ac:dyDescent="0.25">
      <c r="B6" s="7" t="s">
        <v>58</v>
      </c>
      <c r="C6" s="70">
        <f t="shared" ref="C6:F7" si="0">C7</f>
        <v>0</v>
      </c>
      <c r="D6" s="70">
        <f t="shared" si="0"/>
        <v>35292568</v>
      </c>
      <c r="E6" s="70">
        <f t="shared" si="0"/>
        <v>35423094</v>
      </c>
      <c r="F6" s="57">
        <f t="shared" si="0"/>
        <v>16919916.66</v>
      </c>
      <c r="G6" s="115">
        <v>0</v>
      </c>
      <c r="H6" s="116">
        <f>F6/E6*100</f>
        <v>47.76521401546686</v>
      </c>
    </row>
    <row r="7" spans="2:8" ht="15.75" customHeight="1" x14ac:dyDescent="0.25">
      <c r="B7" s="7" t="s">
        <v>167</v>
      </c>
      <c r="C7" s="71">
        <v>0</v>
      </c>
      <c r="D7" s="71">
        <f t="shared" si="0"/>
        <v>35292568</v>
      </c>
      <c r="E7" s="71">
        <f t="shared" si="0"/>
        <v>35423094</v>
      </c>
      <c r="F7" s="58">
        <f t="shared" si="0"/>
        <v>16919916.66</v>
      </c>
      <c r="G7" s="113"/>
      <c r="H7" s="114">
        <f>F7/E7*100</f>
        <v>47.76521401546686</v>
      </c>
    </row>
    <row r="8" spans="2:8" x14ac:dyDescent="0.25">
      <c r="B8" s="13" t="s">
        <v>168</v>
      </c>
      <c r="C8" s="74">
        <v>0</v>
      </c>
      <c r="D8" s="55">
        <v>35292568</v>
      </c>
      <c r="E8" s="55">
        <v>35423094</v>
      </c>
      <c r="F8" s="60">
        <v>16919916.66</v>
      </c>
      <c r="G8" s="73"/>
      <c r="H8" s="111">
        <f>F8/E8*100</f>
        <v>47.76521401546686</v>
      </c>
    </row>
  </sheetData>
  <mergeCells count="1">
    <mergeCell ref="B2:H2"/>
  </mergeCells>
  <pageMargins left="0.7" right="0.7" top="0.75" bottom="0.75" header="0.3" footer="0.3"/>
  <pageSetup paperSize="9"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L22"/>
  <sheetViews>
    <sheetView workbookViewId="0">
      <selection activeCell="G7" sqref="G7"/>
    </sheetView>
  </sheetViews>
  <sheetFormatPr defaultRowHeight="15" x14ac:dyDescent="0.25"/>
  <cols>
    <col min="2" max="2" width="7.42578125" bestFit="1" customWidth="1"/>
    <col min="3" max="3" width="8.42578125" bestFit="1" customWidth="1"/>
    <col min="4" max="4" width="8.42578125" customWidth="1"/>
    <col min="5" max="5" width="5.42578125" bestFit="1" customWidth="1"/>
    <col min="6" max="10" width="25.28515625" customWidth="1"/>
    <col min="11" max="12" width="15.7109375" customWidth="1"/>
  </cols>
  <sheetData>
    <row r="1" spans="2:12" ht="18" customHeight="1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2:12" ht="15.75" customHeight="1" x14ac:dyDescent="0.25">
      <c r="B2" s="173" t="s">
        <v>12</v>
      </c>
      <c r="C2" s="173"/>
      <c r="D2" s="173"/>
      <c r="E2" s="173"/>
      <c r="F2" s="173"/>
      <c r="G2" s="173"/>
      <c r="H2" s="173"/>
      <c r="I2" s="173"/>
      <c r="J2" s="173"/>
      <c r="K2" s="173"/>
      <c r="L2" s="173"/>
    </row>
    <row r="3" spans="2:12" ht="18" x14ac:dyDescent="0.25">
      <c r="B3" s="51"/>
      <c r="C3" s="51"/>
      <c r="D3" s="51"/>
      <c r="E3" s="51"/>
      <c r="F3" s="51"/>
      <c r="G3" s="51"/>
      <c r="H3" s="51"/>
      <c r="I3" s="51"/>
      <c r="J3" s="52"/>
      <c r="K3" s="52"/>
      <c r="L3" s="52"/>
    </row>
    <row r="4" spans="2:12" ht="18" customHeight="1" x14ac:dyDescent="0.25">
      <c r="B4" s="173" t="s">
        <v>62</v>
      </c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2:12" ht="15.75" customHeight="1" x14ac:dyDescent="0.25">
      <c r="B5" s="173" t="s">
        <v>48</v>
      </c>
      <c r="C5" s="173"/>
      <c r="D5" s="173"/>
      <c r="E5" s="173"/>
      <c r="F5" s="173"/>
      <c r="G5" s="173"/>
      <c r="H5" s="173"/>
      <c r="I5" s="173"/>
      <c r="J5" s="173"/>
      <c r="K5" s="173"/>
      <c r="L5" s="173"/>
    </row>
    <row r="6" spans="2:12" ht="18" x14ac:dyDescent="0.25">
      <c r="B6" s="51"/>
      <c r="C6" s="51"/>
      <c r="D6" s="51"/>
      <c r="E6" s="51"/>
      <c r="F6" s="51"/>
      <c r="G6" s="51"/>
      <c r="H6" s="51"/>
      <c r="I6" s="51"/>
      <c r="J6" s="52"/>
      <c r="K6" s="52"/>
      <c r="L6" s="52"/>
    </row>
    <row r="7" spans="2:12" ht="25.5" customHeight="1" x14ac:dyDescent="0.25">
      <c r="B7" s="178" t="s">
        <v>8</v>
      </c>
      <c r="C7" s="179"/>
      <c r="D7" s="179"/>
      <c r="E7" s="179"/>
      <c r="F7" s="180"/>
      <c r="G7" s="39" t="s">
        <v>73</v>
      </c>
      <c r="H7" s="39" t="s">
        <v>70</v>
      </c>
      <c r="I7" s="39" t="s">
        <v>71</v>
      </c>
      <c r="J7" s="39" t="s">
        <v>72</v>
      </c>
      <c r="K7" s="39" t="s">
        <v>29</v>
      </c>
      <c r="L7" s="39" t="s">
        <v>59</v>
      </c>
    </row>
    <row r="8" spans="2:12" x14ac:dyDescent="0.25">
      <c r="B8" s="178">
        <v>1</v>
      </c>
      <c r="C8" s="179"/>
      <c r="D8" s="179"/>
      <c r="E8" s="179"/>
      <c r="F8" s="180"/>
      <c r="G8" s="40">
        <v>2</v>
      </c>
      <c r="H8" s="40">
        <v>3</v>
      </c>
      <c r="I8" s="40">
        <v>4</v>
      </c>
      <c r="J8" s="40">
        <v>5</v>
      </c>
      <c r="K8" s="40" t="s">
        <v>43</v>
      </c>
      <c r="L8" s="40" t="s">
        <v>44</v>
      </c>
    </row>
    <row r="9" spans="2:12" ht="25.5" x14ac:dyDescent="0.25">
      <c r="B9" s="7">
        <v>8</v>
      </c>
      <c r="C9" s="7"/>
      <c r="D9" s="7"/>
      <c r="E9" s="7"/>
      <c r="F9" s="7" t="s">
        <v>9</v>
      </c>
      <c r="G9" s="5"/>
      <c r="H9" s="5"/>
      <c r="I9" s="5"/>
      <c r="J9" s="29"/>
      <c r="K9" s="29"/>
      <c r="L9" s="29"/>
    </row>
    <row r="10" spans="2:12" x14ac:dyDescent="0.25">
      <c r="B10" s="7"/>
      <c r="C10" s="11">
        <v>84</v>
      </c>
      <c r="D10" s="11"/>
      <c r="E10" s="11"/>
      <c r="F10" s="11" t="s">
        <v>14</v>
      </c>
      <c r="G10" s="5"/>
      <c r="H10" s="5"/>
      <c r="I10" s="5"/>
      <c r="J10" s="29"/>
      <c r="K10" s="29"/>
      <c r="L10" s="29"/>
    </row>
    <row r="11" spans="2:12" ht="51" x14ac:dyDescent="0.25">
      <c r="B11" s="8"/>
      <c r="C11" s="8"/>
      <c r="D11" s="8">
        <v>841</v>
      </c>
      <c r="E11" s="8"/>
      <c r="F11" s="24" t="s">
        <v>49</v>
      </c>
      <c r="G11" s="5"/>
      <c r="H11" s="5"/>
      <c r="I11" s="5"/>
      <c r="J11" s="29"/>
      <c r="K11" s="29"/>
      <c r="L11" s="29"/>
    </row>
    <row r="12" spans="2:12" ht="25.5" x14ac:dyDescent="0.25">
      <c r="B12" s="8"/>
      <c r="C12" s="8"/>
      <c r="D12" s="8"/>
      <c r="E12" s="8">
        <v>8413</v>
      </c>
      <c r="F12" s="24" t="s">
        <v>50</v>
      </c>
      <c r="G12" s="5"/>
      <c r="H12" s="5"/>
      <c r="I12" s="5"/>
      <c r="J12" s="29"/>
      <c r="K12" s="29"/>
      <c r="L12" s="29"/>
    </row>
    <row r="13" spans="2:12" x14ac:dyDescent="0.25">
      <c r="B13" s="8"/>
      <c r="C13" s="8"/>
      <c r="D13" s="8"/>
      <c r="E13" s="9" t="s">
        <v>22</v>
      </c>
      <c r="F13" s="13"/>
      <c r="G13" s="5"/>
      <c r="H13" s="5"/>
      <c r="I13" s="5"/>
      <c r="J13" s="29"/>
      <c r="K13" s="29"/>
      <c r="L13" s="29"/>
    </row>
    <row r="14" spans="2:12" ht="25.5" x14ac:dyDescent="0.25">
      <c r="B14" s="10">
        <v>5</v>
      </c>
      <c r="C14" s="10"/>
      <c r="D14" s="10"/>
      <c r="E14" s="10"/>
      <c r="F14" s="14" t="s">
        <v>10</v>
      </c>
      <c r="G14" s="5"/>
      <c r="H14" s="5"/>
      <c r="I14" s="5"/>
      <c r="J14" s="29"/>
      <c r="K14" s="29"/>
      <c r="L14" s="29"/>
    </row>
    <row r="15" spans="2:12" ht="25.5" x14ac:dyDescent="0.25">
      <c r="B15" s="11"/>
      <c r="C15" s="11">
        <v>54</v>
      </c>
      <c r="D15" s="11"/>
      <c r="E15" s="11"/>
      <c r="F15" s="15" t="s">
        <v>15</v>
      </c>
      <c r="G15" s="5"/>
      <c r="H15" s="5"/>
      <c r="I15" s="6"/>
      <c r="J15" s="29"/>
      <c r="K15" s="29"/>
      <c r="L15" s="29"/>
    </row>
    <row r="16" spans="2:12" ht="63.75" x14ac:dyDescent="0.25">
      <c r="B16" s="11"/>
      <c r="C16" s="11"/>
      <c r="D16" s="11">
        <v>541</v>
      </c>
      <c r="E16" s="24"/>
      <c r="F16" s="24" t="s">
        <v>51</v>
      </c>
      <c r="G16" s="5"/>
      <c r="H16" s="5"/>
      <c r="I16" s="6"/>
      <c r="J16" s="29"/>
      <c r="K16" s="29"/>
      <c r="L16" s="29"/>
    </row>
    <row r="17" spans="2:12" ht="38.25" x14ac:dyDescent="0.25">
      <c r="B17" s="11"/>
      <c r="C17" s="11"/>
      <c r="D17" s="11"/>
      <c r="E17" s="24">
        <v>5413</v>
      </c>
      <c r="F17" s="24" t="s">
        <v>52</v>
      </c>
      <c r="G17" s="5"/>
      <c r="H17" s="5"/>
      <c r="I17" s="6"/>
      <c r="J17" s="29"/>
      <c r="K17" s="29"/>
      <c r="L17" s="29"/>
    </row>
    <row r="18" spans="2:12" x14ac:dyDescent="0.25">
      <c r="B18" s="12"/>
      <c r="C18" s="10"/>
      <c r="D18" s="10"/>
      <c r="E18" s="10"/>
      <c r="F18" s="14" t="s">
        <v>22</v>
      </c>
      <c r="G18" s="5"/>
      <c r="H18" s="5"/>
      <c r="I18" s="5"/>
      <c r="J18" s="29"/>
      <c r="K18" s="29"/>
      <c r="L18" s="29"/>
    </row>
    <row r="20" spans="2:12" x14ac:dyDescent="0.25"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</row>
    <row r="21" spans="2:12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</row>
    <row r="22" spans="2:12" x14ac:dyDescent="0.25"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</sheetData>
  <mergeCells count="5">
    <mergeCell ref="B7:F7"/>
    <mergeCell ref="B8:F8"/>
    <mergeCell ref="B2:L2"/>
    <mergeCell ref="B4:L4"/>
    <mergeCell ref="B5:L5"/>
  </mergeCells>
  <pageMargins left="0.7" right="0.7" top="0.75" bottom="0.75" header="0.3" footer="0.3"/>
  <pageSetup paperSize="9"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H28"/>
  <sheetViews>
    <sheetView workbookViewId="0">
      <selection activeCell="L12" sqref="L12"/>
    </sheetView>
  </sheetViews>
  <sheetFormatPr defaultRowHeight="15" x14ac:dyDescent="0.25"/>
  <cols>
    <col min="2" max="2" width="37.7109375" customWidth="1"/>
    <col min="3" max="6" width="25.28515625" customWidth="1"/>
    <col min="7" max="8" width="15.7109375" customWidth="1"/>
  </cols>
  <sheetData>
    <row r="1" spans="2:8" ht="18" x14ac:dyDescent="0.25">
      <c r="B1" s="3"/>
      <c r="C1" s="3"/>
      <c r="D1" s="3"/>
      <c r="E1" s="3"/>
      <c r="F1" s="4"/>
      <c r="G1" s="4"/>
      <c r="H1" s="4"/>
    </row>
    <row r="2" spans="2:8" ht="15.75" customHeight="1" x14ac:dyDescent="0.25">
      <c r="B2" s="173" t="s">
        <v>53</v>
      </c>
      <c r="C2" s="173"/>
      <c r="D2" s="173"/>
      <c r="E2" s="173"/>
      <c r="F2" s="173"/>
      <c r="G2" s="173"/>
      <c r="H2" s="173"/>
    </row>
    <row r="3" spans="2:8" ht="18" x14ac:dyDescent="0.25">
      <c r="B3" s="51"/>
      <c r="C3" s="51"/>
      <c r="D3" s="51"/>
      <c r="E3" s="51"/>
      <c r="F3" s="52"/>
      <c r="G3" s="52"/>
      <c r="H3" s="52"/>
    </row>
    <row r="4" spans="2:8" ht="25.5" x14ac:dyDescent="0.25">
      <c r="B4" s="35" t="s">
        <v>8</v>
      </c>
      <c r="C4" s="35" t="s">
        <v>73</v>
      </c>
      <c r="D4" s="35" t="s">
        <v>70</v>
      </c>
      <c r="E4" s="35" t="s">
        <v>71</v>
      </c>
      <c r="F4" s="35" t="s">
        <v>72</v>
      </c>
      <c r="G4" s="35" t="s">
        <v>29</v>
      </c>
      <c r="H4" s="35" t="s">
        <v>59</v>
      </c>
    </row>
    <row r="5" spans="2:8" x14ac:dyDescent="0.25">
      <c r="B5" s="35">
        <v>1</v>
      </c>
      <c r="C5" s="35">
        <v>2</v>
      </c>
      <c r="D5" s="35">
        <v>3</v>
      </c>
      <c r="E5" s="35">
        <v>4</v>
      </c>
      <c r="F5" s="35">
        <v>5</v>
      </c>
      <c r="G5" s="35" t="s">
        <v>43</v>
      </c>
      <c r="H5" s="35" t="s">
        <v>44</v>
      </c>
    </row>
    <row r="6" spans="2:8" x14ac:dyDescent="0.25">
      <c r="B6" s="7" t="s">
        <v>55</v>
      </c>
      <c r="C6" s="5"/>
      <c r="D6" s="5"/>
      <c r="E6" s="6"/>
      <c r="F6" s="29"/>
      <c r="G6" s="29"/>
      <c r="H6" s="29"/>
    </row>
    <row r="7" spans="2:8" x14ac:dyDescent="0.25">
      <c r="B7" s="7" t="s">
        <v>19</v>
      </c>
      <c r="C7" s="5"/>
      <c r="D7" s="5"/>
      <c r="E7" s="5"/>
      <c r="F7" s="29"/>
      <c r="G7" s="29"/>
      <c r="H7" s="29"/>
    </row>
    <row r="8" spans="2:8" x14ac:dyDescent="0.25">
      <c r="B8" s="21" t="s">
        <v>20</v>
      </c>
      <c r="C8" s="5"/>
      <c r="D8" s="5"/>
      <c r="E8" s="5"/>
      <c r="F8" s="29"/>
      <c r="G8" s="29"/>
      <c r="H8" s="29"/>
    </row>
    <row r="9" spans="2:8" x14ac:dyDescent="0.25">
      <c r="B9" s="22" t="s">
        <v>21</v>
      </c>
      <c r="C9" s="5"/>
      <c r="D9" s="5"/>
      <c r="E9" s="5"/>
      <c r="F9" s="29"/>
      <c r="G9" s="29"/>
      <c r="H9" s="29"/>
    </row>
    <row r="10" spans="2:8" x14ac:dyDescent="0.25">
      <c r="B10" s="22" t="s">
        <v>22</v>
      </c>
      <c r="C10" s="5"/>
      <c r="D10" s="5"/>
      <c r="E10" s="5"/>
      <c r="F10" s="29"/>
      <c r="G10" s="29"/>
      <c r="H10" s="29"/>
    </row>
    <row r="11" spans="2:8" x14ac:dyDescent="0.25">
      <c r="B11" s="7" t="s">
        <v>23</v>
      </c>
      <c r="C11" s="5"/>
      <c r="D11" s="5"/>
      <c r="E11" s="6"/>
      <c r="F11" s="29"/>
      <c r="G11" s="29"/>
      <c r="H11" s="29"/>
    </row>
    <row r="12" spans="2:8" x14ac:dyDescent="0.25">
      <c r="B12" s="23" t="s">
        <v>24</v>
      </c>
      <c r="C12" s="5"/>
      <c r="D12" s="5"/>
      <c r="E12" s="6"/>
      <c r="F12" s="29"/>
      <c r="G12" s="29"/>
      <c r="H12" s="29"/>
    </row>
    <row r="13" spans="2:8" x14ac:dyDescent="0.25">
      <c r="B13" s="7" t="s">
        <v>25</v>
      </c>
      <c r="C13" s="5"/>
      <c r="D13" s="5"/>
      <c r="E13" s="6"/>
      <c r="F13" s="29"/>
      <c r="G13" s="29"/>
      <c r="H13" s="29"/>
    </row>
    <row r="14" spans="2:8" x14ac:dyDescent="0.25">
      <c r="B14" s="23" t="s">
        <v>26</v>
      </c>
      <c r="C14" s="5"/>
      <c r="D14" s="5"/>
      <c r="E14" s="6"/>
      <c r="F14" s="29"/>
      <c r="G14" s="29"/>
      <c r="H14" s="29"/>
    </row>
    <row r="15" spans="2:8" x14ac:dyDescent="0.25">
      <c r="B15" s="11" t="s">
        <v>17</v>
      </c>
      <c r="C15" s="5"/>
      <c r="D15" s="5"/>
      <c r="E15" s="6"/>
      <c r="F15" s="29"/>
      <c r="G15" s="29"/>
      <c r="H15" s="29"/>
    </row>
    <row r="16" spans="2:8" x14ac:dyDescent="0.25">
      <c r="B16" s="23"/>
      <c r="C16" s="5"/>
      <c r="D16" s="5"/>
      <c r="E16" s="6"/>
      <c r="F16" s="29"/>
      <c r="G16" s="29"/>
      <c r="H16" s="29"/>
    </row>
    <row r="17" spans="2:8" ht="15.75" customHeight="1" x14ac:dyDescent="0.25">
      <c r="B17" s="7" t="s">
        <v>56</v>
      </c>
      <c r="C17" s="5"/>
      <c r="D17" s="5"/>
      <c r="E17" s="6"/>
      <c r="F17" s="29"/>
      <c r="G17" s="29"/>
      <c r="H17" s="29"/>
    </row>
    <row r="18" spans="2:8" ht="15.75" customHeight="1" x14ac:dyDescent="0.25">
      <c r="B18" s="7" t="s">
        <v>19</v>
      </c>
      <c r="C18" s="5"/>
      <c r="D18" s="5"/>
      <c r="E18" s="5"/>
      <c r="F18" s="29"/>
      <c r="G18" s="29"/>
      <c r="H18" s="29"/>
    </row>
    <row r="19" spans="2:8" x14ac:dyDescent="0.25">
      <c r="B19" s="21" t="s">
        <v>20</v>
      </c>
      <c r="C19" s="5"/>
      <c r="D19" s="5"/>
      <c r="E19" s="5"/>
      <c r="F19" s="29"/>
      <c r="G19" s="29"/>
      <c r="H19" s="29"/>
    </row>
    <row r="20" spans="2:8" x14ac:dyDescent="0.25">
      <c r="B20" s="22" t="s">
        <v>21</v>
      </c>
      <c r="C20" s="5"/>
      <c r="D20" s="5"/>
      <c r="E20" s="5"/>
      <c r="F20" s="29"/>
      <c r="G20" s="29"/>
      <c r="H20" s="29"/>
    </row>
    <row r="21" spans="2:8" x14ac:dyDescent="0.25">
      <c r="B21" s="22" t="s">
        <v>22</v>
      </c>
      <c r="C21" s="5"/>
      <c r="D21" s="5"/>
      <c r="E21" s="5"/>
      <c r="F21" s="29"/>
      <c r="G21" s="29"/>
      <c r="H21" s="29"/>
    </row>
    <row r="22" spans="2:8" x14ac:dyDescent="0.25">
      <c r="B22" s="7" t="s">
        <v>23</v>
      </c>
      <c r="C22" s="5"/>
      <c r="D22" s="5"/>
      <c r="E22" s="6"/>
      <c r="F22" s="29"/>
      <c r="G22" s="29"/>
      <c r="H22" s="29"/>
    </row>
    <row r="23" spans="2:8" x14ac:dyDescent="0.25">
      <c r="B23" s="23" t="s">
        <v>24</v>
      </c>
      <c r="C23" s="5"/>
      <c r="D23" s="5"/>
      <c r="E23" s="6"/>
      <c r="F23" s="29"/>
      <c r="G23" s="29"/>
      <c r="H23" s="29"/>
    </row>
    <row r="24" spans="2:8" x14ac:dyDescent="0.25">
      <c r="B24" s="7" t="s">
        <v>25</v>
      </c>
      <c r="C24" s="5"/>
      <c r="D24" s="5"/>
      <c r="E24" s="6"/>
      <c r="F24" s="29"/>
      <c r="G24" s="29"/>
      <c r="H24" s="29"/>
    </row>
    <row r="25" spans="2:8" x14ac:dyDescent="0.25">
      <c r="B25" s="23" t="s">
        <v>26</v>
      </c>
      <c r="C25" s="5"/>
      <c r="D25" s="5"/>
      <c r="E25" s="6"/>
      <c r="F25" s="29"/>
      <c r="G25" s="29"/>
      <c r="H25" s="29"/>
    </row>
    <row r="26" spans="2:8" x14ac:dyDescent="0.25">
      <c r="B26" s="11" t="s">
        <v>17</v>
      </c>
      <c r="C26" s="5"/>
      <c r="D26" s="5"/>
      <c r="E26" s="6"/>
      <c r="F26" s="29"/>
      <c r="G26" s="29"/>
      <c r="H26" s="29"/>
    </row>
    <row r="28" spans="2:8" x14ac:dyDescent="0.25">
      <c r="B28" s="43"/>
      <c r="C28" s="43"/>
      <c r="D28" s="43"/>
      <c r="E28" s="43"/>
      <c r="F28" s="43"/>
      <c r="G28" s="43"/>
      <c r="H28" s="43"/>
    </row>
  </sheetData>
  <mergeCells count="1">
    <mergeCell ref="B2:H2"/>
  </mergeCells>
  <pageMargins left="0.7" right="0.7" top="0.75" bottom="0.75" header="0.3" footer="0.3"/>
  <pageSetup paperSize="9"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E666-C783-4598-A3F3-010BF0FBF38A}">
  <sheetPr>
    <pageSetUpPr fitToPage="1"/>
  </sheetPr>
  <dimension ref="B1:I161"/>
  <sheetViews>
    <sheetView workbookViewId="0">
      <selection activeCell="B1" sqref="B1:I1"/>
    </sheetView>
  </sheetViews>
  <sheetFormatPr defaultRowHeight="15" x14ac:dyDescent="0.25"/>
  <cols>
    <col min="2" max="2" width="7.42578125" bestFit="1" customWidth="1"/>
    <col min="3" max="3" width="8.42578125" bestFit="1" customWidth="1"/>
    <col min="4" max="4" width="9" customWidth="1"/>
    <col min="5" max="5" width="69.42578125" customWidth="1"/>
    <col min="6" max="8" width="19.7109375" customWidth="1"/>
    <col min="9" max="9" width="11.7109375" customWidth="1"/>
  </cols>
  <sheetData>
    <row r="1" spans="2:9" ht="18" customHeight="1" x14ac:dyDescent="0.25">
      <c r="B1" s="158" t="s">
        <v>11</v>
      </c>
      <c r="C1" s="200"/>
      <c r="D1" s="200"/>
      <c r="E1" s="200"/>
      <c r="F1" s="200"/>
      <c r="G1" s="200"/>
      <c r="H1" s="200"/>
      <c r="I1" s="200"/>
    </row>
    <row r="2" spans="2:9" ht="18" x14ac:dyDescent="0.25">
      <c r="B2" s="3"/>
      <c r="C2" s="3"/>
      <c r="D2" s="3"/>
      <c r="E2" s="3"/>
      <c r="F2" s="3"/>
      <c r="G2" s="3"/>
      <c r="H2" s="3"/>
      <c r="I2" s="4"/>
    </row>
    <row r="3" spans="2:9" ht="15.75" x14ac:dyDescent="0.25">
      <c r="B3" s="201" t="s">
        <v>64</v>
      </c>
      <c r="C3" s="201"/>
      <c r="D3" s="201"/>
      <c r="E3" s="201"/>
      <c r="F3" s="201"/>
      <c r="G3" s="201"/>
      <c r="H3" s="201"/>
      <c r="I3" s="201"/>
    </row>
    <row r="4" spans="2:9" ht="18" x14ac:dyDescent="0.25">
      <c r="B4" s="3"/>
      <c r="C4" s="3"/>
      <c r="D4" s="3"/>
      <c r="E4" s="3"/>
      <c r="F4" s="3"/>
      <c r="G4" s="3"/>
      <c r="H4" s="3"/>
      <c r="I4" s="4"/>
    </row>
    <row r="5" spans="2:9" ht="38.25" x14ac:dyDescent="0.25">
      <c r="B5" s="178" t="s">
        <v>8</v>
      </c>
      <c r="C5" s="179"/>
      <c r="D5" s="179"/>
      <c r="E5" s="180"/>
      <c r="F5" s="35" t="s">
        <v>188</v>
      </c>
      <c r="G5" s="35" t="s">
        <v>166</v>
      </c>
      <c r="H5" s="35" t="s">
        <v>197</v>
      </c>
      <c r="I5" s="35" t="s">
        <v>29</v>
      </c>
    </row>
    <row r="6" spans="2:9" s="41" customFormat="1" ht="10.5" customHeight="1" x14ac:dyDescent="0.2">
      <c r="B6" s="175">
        <v>1</v>
      </c>
      <c r="C6" s="176"/>
      <c r="D6" s="176"/>
      <c r="E6" s="177"/>
      <c r="F6" s="38">
        <v>2</v>
      </c>
      <c r="G6" s="38">
        <v>3</v>
      </c>
      <c r="H6" s="38">
        <v>4</v>
      </c>
      <c r="I6" s="38" t="s">
        <v>54</v>
      </c>
    </row>
    <row r="7" spans="2:9" s="41" customFormat="1" ht="10.5" customHeight="1" x14ac:dyDescent="0.2">
      <c r="B7" s="181"/>
      <c r="C7" s="182"/>
      <c r="D7" s="182"/>
      <c r="E7" s="183"/>
      <c r="F7" s="117"/>
      <c r="G7" s="117"/>
      <c r="H7" s="112"/>
      <c r="I7" s="112"/>
    </row>
    <row r="8" spans="2:9" s="41" customFormat="1" ht="18.75" customHeight="1" x14ac:dyDescent="0.2">
      <c r="B8" s="202">
        <v>33185</v>
      </c>
      <c r="C8" s="203"/>
      <c r="D8" s="204"/>
      <c r="E8" s="76" t="s">
        <v>180</v>
      </c>
      <c r="F8" s="122">
        <f>SUM(F9:F14)</f>
        <v>35292568</v>
      </c>
      <c r="G8" s="122">
        <f>SUM(G9:G14)</f>
        <v>35423094</v>
      </c>
      <c r="H8" s="105">
        <f>SUM(H9:H14)</f>
        <v>16919916.66</v>
      </c>
      <c r="I8" s="58">
        <f t="shared" ref="I8:I14" si="0">H8/G8*100</f>
        <v>47.76521401546686</v>
      </c>
    </row>
    <row r="9" spans="2:9" s="41" customFormat="1" ht="15" customHeight="1" x14ac:dyDescent="0.2">
      <c r="B9" s="205">
        <v>11</v>
      </c>
      <c r="C9" s="206"/>
      <c r="D9" s="206"/>
      <c r="E9" s="96" t="s">
        <v>79</v>
      </c>
      <c r="F9" s="118">
        <v>1700000</v>
      </c>
      <c r="G9" s="118">
        <v>1830526</v>
      </c>
      <c r="H9" s="119">
        <v>834661.47</v>
      </c>
      <c r="I9" s="119">
        <f t="shared" si="0"/>
        <v>45.596810424981669</v>
      </c>
    </row>
    <row r="10" spans="2:9" s="41" customFormat="1" ht="15" customHeight="1" x14ac:dyDescent="0.2">
      <c r="B10" s="205">
        <v>31</v>
      </c>
      <c r="C10" s="206"/>
      <c r="D10" s="206"/>
      <c r="E10" s="96" t="s">
        <v>74</v>
      </c>
      <c r="F10" s="118">
        <v>135000</v>
      </c>
      <c r="G10" s="118">
        <v>135000</v>
      </c>
      <c r="H10" s="119">
        <v>32618.61</v>
      </c>
      <c r="I10" s="119">
        <f t="shared" si="0"/>
        <v>24.161933333333334</v>
      </c>
    </row>
    <row r="11" spans="2:9" s="41" customFormat="1" ht="15" customHeight="1" x14ac:dyDescent="0.2">
      <c r="B11" s="205">
        <v>43</v>
      </c>
      <c r="C11" s="206"/>
      <c r="D11" s="206"/>
      <c r="E11" s="96" t="s">
        <v>198</v>
      </c>
      <c r="F11" s="118">
        <v>31759568</v>
      </c>
      <c r="G11" s="118">
        <v>31759568</v>
      </c>
      <c r="H11" s="119">
        <v>15822035.939999999</v>
      </c>
      <c r="I11" s="119">
        <f t="shared" si="0"/>
        <v>49.818171141370691</v>
      </c>
    </row>
    <row r="12" spans="2:9" s="41" customFormat="1" ht="15" customHeight="1" x14ac:dyDescent="0.2">
      <c r="B12" s="205">
        <v>52</v>
      </c>
      <c r="C12" s="206"/>
      <c r="D12" s="206"/>
      <c r="E12" s="96" t="s">
        <v>199</v>
      </c>
      <c r="F12" s="118">
        <v>1590000</v>
      </c>
      <c r="G12" s="118">
        <v>1590000</v>
      </c>
      <c r="H12" s="119">
        <v>171241.79</v>
      </c>
      <c r="I12" s="119">
        <f t="shared" si="0"/>
        <v>10.76992389937107</v>
      </c>
    </row>
    <row r="13" spans="2:9" s="41" customFormat="1" ht="15" customHeight="1" x14ac:dyDescent="0.2">
      <c r="B13" s="205">
        <v>61</v>
      </c>
      <c r="C13" s="206"/>
      <c r="D13" s="206"/>
      <c r="E13" s="96" t="s">
        <v>77</v>
      </c>
      <c r="F13" s="118">
        <v>105000</v>
      </c>
      <c r="G13" s="118">
        <v>105000</v>
      </c>
      <c r="H13" s="119">
        <v>59358.85</v>
      </c>
      <c r="I13" s="119">
        <f t="shared" si="0"/>
        <v>56.5322380952381</v>
      </c>
    </row>
    <row r="14" spans="2:9" s="41" customFormat="1" ht="15" customHeight="1" x14ac:dyDescent="0.2">
      <c r="B14" s="205">
        <v>71</v>
      </c>
      <c r="C14" s="206"/>
      <c r="D14" s="206"/>
      <c r="E14" s="96" t="s">
        <v>177</v>
      </c>
      <c r="F14" s="118">
        <v>3000</v>
      </c>
      <c r="G14" s="118">
        <v>3000</v>
      </c>
      <c r="H14" s="119">
        <v>0</v>
      </c>
      <c r="I14" s="119">
        <f t="shared" si="0"/>
        <v>0</v>
      </c>
    </row>
    <row r="15" spans="2:9" s="41" customFormat="1" ht="10.5" customHeight="1" x14ac:dyDescent="0.2">
      <c r="B15" s="181"/>
      <c r="C15" s="182"/>
      <c r="D15" s="182"/>
      <c r="E15" s="182"/>
      <c r="F15" s="182"/>
      <c r="G15" s="182"/>
      <c r="H15" s="182"/>
      <c r="I15" s="183"/>
    </row>
    <row r="16" spans="2:9" s="41" customFormat="1" ht="18.75" customHeight="1" x14ac:dyDescent="0.2">
      <c r="B16" s="202">
        <v>33185</v>
      </c>
      <c r="C16" s="203"/>
      <c r="D16" s="204"/>
      <c r="E16" s="76" t="s">
        <v>180</v>
      </c>
      <c r="F16" s="77"/>
      <c r="G16" s="77"/>
      <c r="H16" s="78"/>
      <c r="I16" s="78"/>
    </row>
    <row r="17" spans="2:9" s="41" customFormat="1" ht="18.75" customHeight="1" x14ac:dyDescent="0.2">
      <c r="B17" s="104">
        <v>36</v>
      </c>
      <c r="C17" s="75"/>
      <c r="D17" s="76"/>
      <c r="E17" s="76" t="s">
        <v>189</v>
      </c>
      <c r="F17" s="123">
        <v>35292568</v>
      </c>
      <c r="G17" s="123">
        <v>35423094</v>
      </c>
      <c r="H17" s="57">
        <f>H18+H42</f>
        <v>16919916.659999996</v>
      </c>
      <c r="I17" s="57">
        <f t="shared" ref="I17:I22" si="1">H17/G17*100</f>
        <v>47.765214015466853</v>
      </c>
    </row>
    <row r="18" spans="2:9" s="79" customFormat="1" ht="18.75" customHeight="1" x14ac:dyDescent="0.25">
      <c r="B18" s="197">
        <v>3602</v>
      </c>
      <c r="C18" s="198"/>
      <c r="D18" s="199"/>
      <c r="E18" s="76" t="s">
        <v>181</v>
      </c>
      <c r="F18" s="123">
        <f t="shared" ref="F18:H19" si="2">F19</f>
        <v>1700000</v>
      </c>
      <c r="G18" s="123">
        <f t="shared" si="2"/>
        <v>1700000</v>
      </c>
      <c r="H18" s="124">
        <f t="shared" si="2"/>
        <v>704135.9</v>
      </c>
      <c r="I18" s="57">
        <f t="shared" si="1"/>
        <v>41.419758823529413</v>
      </c>
    </row>
    <row r="19" spans="2:9" s="79" customFormat="1" x14ac:dyDescent="0.25">
      <c r="B19" s="184" t="s">
        <v>182</v>
      </c>
      <c r="C19" s="185"/>
      <c r="D19" s="186"/>
      <c r="E19" s="80" t="s">
        <v>190</v>
      </c>
      <c r="F19" s="138">
        <f t="shared" si="2"/>
        <v>1700000</v>
      </c>
      <c r="G19" s="138">
        <f t="shared" si="2"/>
        <v>1700000</v>
      </c>
      <c r="H19" s="106">
        <f t="shared" si="2"/>
        <v>704135.9</v>
      </c>
      <c r="I19" s="120">
        <f t="shared" si="1"/>
        <v>41.419758823529413</v>
      </c>
    </row>
    <row r="20" spans="2:9" s="79" customFormat="1" x14ac:dyDescent="0.25">
      <c r="B20" s="187" t="s">
        <v>169</v>
      </c>
      <c r="C20" s="188"/>
      <c r="D20" s="189"/>
      <c r="E20" s="82" t="s">
        <v>79</v>
      </c>
      <c r="F20" s="139">
        <f>F21+F28</f>
        <v>1700000</v>
      </c>
      <c r="G20" s="139">
        <f>G21+G28</f>
        <v>1700000</v>
      </c>
      <c r="H20" s="83">
        <f>H21+H28</f>
        <v>704135.9</v>
      </c>
      <c r="I20" s="83">
        <f t="shared" si="1"/>
        <v>41.419758823529413</v>
      </c>
    </row>
    <row r="21" spans="2:9" s="79" customFormat="1" x14ac:dyDescent="0.25">
      <c r="B21" s="190">
        <v>3</v>
      </c>
      <c r="C21" s="191"/>
      <c r="D21" s="192"/>
      <c r="E21" s="84" t="s">
        <v>4</v>
      </c>
      <c r="F21" s="140">
        <f>F22</f>
        <v>541770</v>
      </c>
      <c r="G21" s="140">
        <f>G22</f>
        <v>541770</v>
      </c>
      <c r="H21" s="85">
        <f>H22</f>
        <v>253948.86</v>
      </c>
      <c r="I21" s="85">
        <f t="shared" si="1"/>
        <v>46.873924359045347</v>
      </c>
    </row>
    <row r="22" spans="2:9" s="79" customFormat="1" x14ac:dyDescent="0.25">
      <c r="B22" s="194">
        <v>32</v>
      </c>
      <c r="C22" s="195"/>
      <c r="D22" s="196"/>
      <c r="E22" s="86" t="s">
        <v>13</v>
      </c>
      <c r="F22" s="141">
        <v>541770</v>
      </c>
      <c r="G22" s="141">
        <v>541770</v>
      </c>
      <c r="H22" s="87">
        <f>H23+H25</f>
        <v>253948.86</v>
      </c>
      <c r="I22" s="87">
        <f t="shared" si="1"/>
        <v>46.873924359045347</v>
      </c>
    </row>
    <row r="23" spans="2:9" s="79" customFormat="1" x14ac:dyDescent="0.25">
      <c r="B23" s="88"/>
      <c r="C23" s="89">
        <v>322</v>
      </c>
      <c r="D23" s="90"/>
      <c r="E23" s="90" t="s">
        <v>117</v>
      </c>
      <c r="F23" s="142"/>
      <c r="G23" s="142"/>
      <c r="H23" s="91">
        <f>SUM(H24:H24)</f>
        <v>46166.43</v>
      </c>
      <c r="I23" s="91"/>
    </row>
    <row r="24" spans="2:9" s="79" customFormat="1" x14ac:dyDescent="0.25">
      <c r="B24" s="53"/>
      <c r="C24" s="54"/>
      <c r="D24" s="42">
        <v>3224</v>
      </c>
      <c r="E24" s="42" t="s">
        <v>121</v>
      </c>
      <c r="F24" s="55"/>
      <c r="G24" s="55"/>
      <c r="H24" s="60">
        <v>46166.43</v>
      </c>
      <c r="I24" s="60"/>
    </row>
    <row r="25" spans="2:9" s="79" customFormat="1" x14ac:dyDescent="0.25">
      <c r="B25" s="88"/>
      <c r="C25" s="89">
        <v>323</v>
      </c>
      <c r="D25" s="90"/>
      <c r="E25" s="90" t="s">
        <v>124</v>
      </c>
      <c r="F25" s="142"/>
      <c r="G25" s="142"/>
      <c r="H25" s="91">
        <f>SUM(H26:H27)</f>
        <v>207782.43</v>
      </c>
      <c r="I25" s="91"/>
    </row>
    <row r="26" spans="2:9" s="79" customFormat="1" x14ac:dyDescent="0.25">
      <c r="B26" s="53"/>
      <c r="C26" s="54"/>
      <c r="D26" s="42">
        <v>3232</v>
      </c>
      <c r="E26" s="42" t="s">
        <v>126</v>
      </c>
      <c r="F26" s="55"/>
      <c r="G26" s="55"/>
      <c r="H26" s="60">
        <v>154617.43</v>
      </c>
      <c r="I26" s="60"/>
    </row>
    <row r="27" spans="2:9" s="79" customFormat="1" x14ac:dyDescent="0.25">
      <c r="B27" s="53"/>
      <c r="C27" s="54"/>
      <c r="D27" s="42">
        <v>3238</v>
      </c>
      <c r="E27" s="42" t="s">
        <v>132</v>
      </c>
      <c r="F27" s="55"/>
      <c r="G27" s="55"/>
      <c r="H27" s="60">
        <v>53165</v>
      </c>
      <c r="I27" s="60"/>
    </row>
    <row r="28" spans="2:9" s="79" customFormat="1" x14ac:dyDescent="0.25">
      <c r="B28" s="190">
        <v>4</v>
      </c>
      <c r="C28" s="191"/>
      <c r="D28" s="192"/>
      <c r="E28" s="84" t="s">
        <v>6</v>
      </c>
      <c r="F28" s="140">
        <f>F29+F32+F38</f>
        <v>1158230</v>
      </c>
      <c r="G28" s="140">
        <f>G29+G32+G38</f>
        <v>1158230</v>
      </c>
      <c r="H28" s="85">
        <f>H29+H32+H38</f>
        <v>450187.04000000004</v>
      </c>
      <c r="I28" s="85">
        <f>H28/G28*100</f>
        <v>38.868535610371005</v>
      </c>
    </row>
    <row r="29" spans="2:9" s="79" customFormat="1" x14ac:dyDescent="0.25">
      <c r="B29" s="194">
        <v>41</v>
      </c>
      <c r="C29" s="195"/>
      <c r="D29" s="196"/>
      <c r="E29" s="86" t="s">
        <v>7</v>
      </c>
      <c r="F29" s="143">
        <v>18050</v>
      </c>
      <c r="G29" s="143">
        <v>18050</v>
      </c>
      <c r="H29" s="93">
        <f t="shared" ref="H29:H30" si="3">H30</f>
        <v>8482.6299999999992</v>
      </c>
      <c r="I29" s="87">
        <f>H29/G29*100</f>
        <v>46.995180055401661</v>
      </c>
    </row>
    <row r="30" spans="2:9" s="79" customFormat="1" x14ac:dyDescent="0.25">
      <c r="B30" s="88"/>
      <c r="C30" s="89">
        <v>412</v>
      </c>
      <c r="D30" s="90"/>
      <c r="E30" s="90" t="s">
        <v>147</v>
      </c>
      <c r="F30" s="144"/>
      <c r="G30" s="144"/>
      <c r="H30" s="94">
        <f t="shared" si="3"/>
        <v>8482.6299999999992</v>
      </c>
      <c r="I30" s="94"/>
    </row>
    <row r="31" spans="2:9" s="79" customFormat="1" x14ac:dyDescent="0.25">
      <c r="B31" s="53"/>
      <c r="C31" s="54"/>
      <c r="D31" s="42">
        <v>4123</v>
      </c>
      <c r="E31" s="42" t="s">
        <v>148</v>
      </c>
      <c r="F31" s="55"/>
      <c r="G31" s="55"/>
      <c r="H31" s="60">
        <v>8482.6299999999992</v>
      </c>
      <c r="I31" s="60"/>
    </row>
    <row r="32" spans="2:9" s="79" customFormat="1" x14ac:dyDescent="0.25">
      <c r="B32" s="194">
        <v>42</v>
      </c>
      <c r="C32" s="195"/>
      <c r="D32" s="196"/>
      <c r="E32" s="86" t="s">
        <v>83</v>
      </c>
      <c r="F32" s="143">
        <v>655600</v>
      </c>
      <c r="G32" s="143">
        <v>655600</v>
      </c>
      <c r="H32" s="93">
        <f>H33</f>
        <v>55929.64</v>
      </c>
      <c r="I32" s="87">
        <f>H32/G32*100</f>
        <v>8.5310616229408183</v>
      </c>
    </row>
    <row r="33" spans="2:9" s="79" customFormat="1" x14ac:dyDescent="0.25">
      <c r="B33" s="88"/>
      <c r="C33" s="89">
        <v>422</v>
      </c>
      <c r="D33" s="90"/>
      <c r="E33" s="90" t="s">
        <v>149</v>
      </c>
      <c r="F33" s="144"/>
      <c r="G33" s="144"/>
      <c r="H33" s="94">
        <f>SUM(H34:H37)</f>
        <v>55929.64</v>
      </c>
      <c r="I33" s="94"/>
    </row>
    <row r="34" spans="2:9" s="79" customFormat="1" x14ac:dyDescent="0.25">
      <c r="B34" s="53"/>
      <c r="C34" s="54"/>
      <c r="D34" s="42">
        <v>4221</v>
      </c>
      <c r="E34" s="42" t="s">
        <v>150</v>
      </c>
      <c r="F34" s="55"/>
      <c r="G34" s="55"/>
      <c r="H34" s="60">
        <v>19545</v>
      </c>
      <c r="I34" s="60"/>
    </row>
    <row r="35" spans="2:9" s="79" customFormat="1" x14ac:dyDescent="0.25">
      <c r="B35" s="53"/>
      <c r="C35" s="54"/>
      <c r="D35" s="42">
        <v>4224</v>
      </c>
      <c r="E35" s="42" t="s">
        <v>170</v>
      </c>
      <c r="F35" s="55"/>
      <c r="G35" s="55"/>
      <c r="H35" s="60">
        <v>36384.639999999999</v>
      </c>
      <c r="I35" s="60"/>
    </row>
    <row r="36" spans="2:9" s="79" customFormat="1" x14ac:dyDescent="0.25">
      <c r="B36" s="53"/>
      <c r="C36" s="54"/>
      <c r="D36" s="42">
        <v>4225</v>
      </c>
      <c r="E36" s="42" t="s">
        <v>153</v>
      </c>
      <c r="F36" s="55"/>
      <c r="G36" s="55"/>
      <c r="H36" s="60">
        <v>0</v>
      </c>
      <c r="I36" s="60"/>
    </row>
    <row r="37" spans="2:9" s="79" customFormat="1" x14ac:dyDescent="0.25">
      <c r="B37" s="53"/>
      <c r="C37" s="54"/>
      <c r="D37" s="42">
        <v>4227</v>
      </c>
      <c r="E37" s="42" t="s">
        <v>154</v>
      </c>
      <c r="F37" s="55"/>
      <c r="G37" s="55"/>
      <c r="H37" s="60">
        <v>0</v>
      </c>
      <c r="I37" s="60"/>
    </row>
    <row r="38" spans="2:9" s="79" customFormat="1" x14ac:dyDescent="0.25">
      <c r="B38" s="194">
        <v>45</v>
      </c>
      <c r="C38" s="195"/>
      <c r="D38" s="196"/>
      <c r="E38" s="86" t="s">
        <v>84</v>
      </c>
      <c r="F38" s="143">
        <v>484580</v>
      </c>
      <c r="G38" s="143">
        <v>484580</v>
      </c>
      <c r="H38" s="93">
        <f>H39</f>
        <v>385774.77</v>
      </c>
      <c r="I38" s="87">
        <f>H38/G38*100</f>
        <v>79.610130422221303</v>
      </c>
    </row>
    <row r="39" spans="2:9" s="79" customFormat="1" x14ac:dyDescent="0.25">
      <c r="B39" s="88"/>
      <c r="C39" s="89">
        <v>451</v>
      </c>
      <c r="D39" s="90"/>
      <c r="E39" s="90" t="s">
        <v>157</v>
      </c>
      <c r="F39" s="142"/>
      <c r="G39" s="142"/>
      <c r="H39" s="91">
        <f t="shared" ref="H39" si="4">H40</f>
        <v>385774.77</v>
      </c>
      <c r="I39" s="91"/>
    </row>
    <row r="40" spans="2:9" s="79" customFormat="1" x14ac:dyDescent="0.25">
      <c r="B40" s="95"/>
      <c r="C40" s="54"/>
      <c r="D40" s="96">
        <v>4511</v>
      </c>
      <c r="E40" s="96" t="s">
        <v>157</v>
      </c>
      <c r="F40" s="145"/>
      <c r="G40" s="145"/>
      <c r="H40" s="92">
        <v>385774.77</v>
      </c>
      <c r="I40" s="92"/>
    </row>
    <row r="41" spans="2:9" s="79" customFormat="1" x14ac:dyDescent="0.25">
      <c r="B41" s="95"/>
      <c r="C41" s="54"/>
      <c r="D41" s="96"/>
      <c r="E41" s="96"/>
      <c r="F41" s="145"/>
      <c r="G41" s="145"/>
      <c r="H41" s="92"/>
      <c r="I41" s="92"/>
    </row>
    <row r="42" spans="2:9" s="79" customFormat="1" ht="18.75" customHeight="1" x14ac:dyDescent="0.25">
      <c r="B42" s="197">
        <v>3605</v>
      </c>
      <c r="C42" s="198"/>
      <c r="D42" s="199"/>
      <c r="E42" s="76" t="s">
        <v>183</v>
      </c>
      <c r="F42" s="123">
        <f>F43+F147</f>
        <v>33592568</v>
      </c>
      <c r="G42" s="123">
        <f>G43+G147</f>
        <v>33723094</v>
      </c>
      <c r="H42" s="124">
        <f>H43+H147</f>
        <v>16215780.759999998</v>
      </c>
      <c r="I42" s="57">
        <f>H42/G42*100</f>
        <v>48.08509195508573</v>
      </c>
    </row>
    <row r="43" spans="2:9" s="79" customFormat="1" x14ac:dyDescent="0.25">
      <c r="B43" s="184" t="s">
        <v>185</v>
      </c>
      <c r="C43" s="185"/>
      <c r="D43" s="186"/>
      <c r="E43" s="80" t="s">
        <v>184</v>
      </c>
      <c r="F43" s="138">
        <f>F44+F66+F112+F126+F142</f>
        <v>33592568</v>
      </c>
      <c r="G43" s="138">
        <f>G44+G66+G112+G126+G142</f>
        <v>33592568</v>
      </c>
      <c r="H43" s="106">
        <f>H44+H66+H112+H126+H142</f>
        <v>16085255.189999998</v>
      </c>
      <c r="I43" s="120">
        <f>H43/G43*100</f>
        <v>47.883374650011866</v>
      </c>
    </row>
    <row r="44" spans="2:9" s="79" customFormat="1" x14ac:dyDescent="0.25">
      <c r="B44" s="187" t="s">
        <v>171</v>
      </c>
      <c r="C44" s="188"/>
      <c r="D44" s="189"/>
      <c r="E44" s="82" t="s">
        <v>74</v>
      </c>
      <c r="F44" s="139">
        <f>F45+F57</f>
        <v>135000</v>
      </c>
      <c r="G44" s="139">
        <f>G45+G57</f>
        <v>135000</v>
      </c>
      <c r="H44" s="83">
        <f>H45+H57</f>
        <v>32618.61</v>
      </c>
      <c r="I44" s="83">
        <f>H44/G44*100</f>
        <v>24.161933333333334</v>
      </c>
    </row>
    <row r="45" spans="2:9" s="79" customFormat="1" x14ac:dyDescent="0.25">
      <c r="B45" s="190">
        <v>3</v>
      </c>
      <c r="C45" s="191"/>
      <c r="D45" s="192"/>
      <c r="E45" s="84" t="s">
        <v>4</v>
      </c>
      <c r="F45" s="140">
        <f>F46+F50+F54</f>
        <v>125000</v>
      </c>
      <c r="G45" s="140">
        <f>G46+G50+G54</f>
        <v>125000</v>
      </c>
      <c r="H45" s="85">
        <f>H46+H50+H54</f>
        <v>6826.94</v>
      </c>
      <c r="I45" s="85">
        <f>H45/G45*100</f>
        <v>5.4615519999999993</v>
      </c>
    </row>
    <row r="46" spans="2:9" s="79" customFormat="1" x14ac:dyDescent="0.25">
      <c r="B46" s="194">
        <v>32</v>
      </c>
      <c r="C46" s="195"/>
      <c r="D46" s="196"/>
      <c r="E46" s="86" t="s">
        <v>13</v>
      </c>
      <c r="F46" s="141">
        <v>10000</v>
      </c>
      <c r="G46" s="141">
        <v>10000</v>
      </c>
      <c r="H46" s="87">
        <f>H47</f>
        <v>344.28</v>
      </c>
      <c r="I46" s="87">
        <f>H46/G46*100</f>
        <v>3.4428000000000001</v>
      </c>
    </row>
    <row r="47" spans="2:9" s="79" customFormat="1" x14ac:dyDescent="0.25">
      <c r="B47" s="88"/>
      <c r="C47" s="89">
        <v>329</v>
      </c>
      <c r="D47" s="90"/>
      <c r="E47" s="90" t="s">
        <v>134</v>
      </c>
      <c r="F47" s="142"/>
      <c r="G47" s="142"/>
      <c r="H47" s="91">
        <f>H48</f>
        <v>344.28</v>
      </c>
      <c r="I47" s="91"/>
    </row>
    <row r="48" spans="2:9" s="79" customFormat="1" x14ac:dyDescent="0.25">
      <c r="B48" s="53"/>
      <c r="C48" s="54"/>
      <c r="D48" s="42">
        <v>3295</v>
      </c>
      <c r="E48" s="42" t="s">
        <v>139</v>
      </c>
      <c r="F48" s="55"/>
      <c r="G48" s="55"/>
      <c r="H48" s="60">
        <v>344.28</v>
      </c>
      <c r="I48" s="60"/>
    </row>
    <row r="49" spans="2:9" s="79" customFormat="1" x14ac:dyDescent="0.25">
      <c r="B49" s="53"/>
      <c r="C49" s="54"/>
      <c r="D49" s="42">
        <v>3296</v>
      </c>
      <c r="E49" s="42" t="s">
        <v>140</v>
      </c>
      <c r="F49" s="55"/>
      <c r="G49" s="55"/>
      <c r="H49" s="60">
        <v>0</v>
      </c>
      <c r="I49" s="60"/>
    </row>
    <row r="50" spans="2:9" s="79" customFormat="1" x14ac:dyDescent="0.25">
      <c r="B50" s="194">
        <v>34</v>
      </c>
      <c r="C50" s="195"/>
      <c r="D50" s="196"/>
      <c r="E50" s="86" t="s">
        <v>81</v>
      </c>
      <c r="F50" s="141">
        <v>111000</v>
      </c>
      <c r="G50" s="141">
        <v>111000</v>
      </c>
      <c r="H50" s="87">
        <f>H51</f>
        <v>4491.8</v>
      </c>
      <c r="I50" s="87">
        <f>H50/G50*100</f>
        <v>4.0466666666666669</v>
      </c>
    </row>
    <row r="51" spans="2:9" s="79" customFormat="1" x14ac:dyDescent="0.25">
      <c r="B51" s="88"/>
      <c r="C51" s="89">
        <v>343</v>
      </c>
      <c r="D51" s="90"/>
      <c r="E51" s="90" t="s">
        <v>141</v>
      </c>
      <c r="F51" s="142"/>
      <c r="G51" s="142"/>
      <c r="H51" s="91">
        <f>H52+H53</f>
        <v>4491.8</v>
      </c>
      <c r="I51" s="91"/>
    </row>
    <row r="52" spans="2:9" s="79" customFormat="1" x14ac:dyDescent="0.25">
      <c r="B52" s="53"/>
      <c r="C52" s="54"/>
      <c r="D52" s="42">
        <v>3431</v>
      </c>
      <c r="E52" s="96" t="s">
        <v>142</v>
      </c>
      <c r="F52" s="55"/>
      <c r="G52" s="55"/>
      <c r="H52" s="60">
        <v>2567.73</v>
      </c>
      <c r="I52" s="60"/>
    </row>
    <row r="53" spans="2:9" s="79" customFormat="1" x14ac:dyDescent="0.25">
      <c r="B53" s="53"/>
      <c r="C53" s="54"/>
      <c r="D53" s="42">
        <v>3433</v>
      </c>
      <c r="E53" s="96" t="s">
        <v>143</v>
      </c>
      <c r="F53" s="55"/>
      <c r="G53" s="55"/>
      <c r="H53" s="60">
        <v>1924.07</v>
      </c>
      <c r="I53" s="60"/>
    </row>
    <row r="54" spans="2:9" s="79" customFormat="1" x14ac:dyDescent="0.25">
      <c r="B54" s="194">
        <v>38</v>
      </c>
      <c r="C54" s="195"/>
      <c r="D54" s="196"/>
      <c r="E54" s="86" t="s">
        <v>82</v>
      </c>
      <c r="F54" s="141">
        <v>4000</v>
      </c>
      <c r="G54" s="141">
        <v>4000</v>
      </c>
      <c r="H54" s="87">
        <f>H55</f>
        <v>1990.86</v>
      </c>
      <c r="I54" s="87">
        <f>H54/G54*100</f>
        <v>49.771499999999996</v>
      </c>
    </row>
    <row r="55" spans="2:9" s="79" customFormat="1" x14ac:dyDescent="0.25">
      <c r="B55" s="88"/>
      <c r="C55" s="89">
        <v>383</v>
      </c>
      <c r="D55" s="90"/>
      <c r="E55" s="90" t="s">
        <v>145</v>
      </c>
      <c r="F55" s="142"/>
      <c r="G55" s="142"/>
      <c r="H55" s="91">
        <f>H56</f>
        <v>1990.86</v>
      </c>
      <c r="I55" s="91"/>
    </row>
    <row r="56" spans="2:9" s="79" customFormat="1" x14ac:dyDescent="0.25">
      <c r="B56" s="53"/>
      <c r="C56" s="54"/>
      <c r="D56" s="42">
        <v>3831</v>
      </c>
      <c r="E56" s="42" t="s">
        <v>146</v>
      </c>
      <c r="F56" s="55"/>
      <c r="G56" s="55"/>
      <c r="H56" s="60">
        <v>1990.86</v>
      </c>
      <c r="I56" s="60"/>
    </row>
    <row r="57" spans="2:9" s="79" customFormat="1" x14ac:dyDescent="0.25">
      <c r="B57" s="190">
        <v>4</v>
      </c>
      <c r="C57" s="191"/>
      <c r="D57" s="192"/>
      <c r="E57" s="84" t="s">
        <v>6</v>
      </c>
      <c r="F57" s="140">
        <f>F58</f>
        <v>10000</v>
      </c>
      <c r="G57" s="140">
        <f>G58</f>
        <v>10000</v>
      </c>
      <c r="H57" s="85">
        <f>H58</f>
        <v>25791.670000000002</v>
      </c>
      <c r="I57" s="85">
        <f>H57/G57*100</f>
        <v>257.91669999999999</v>
      </c>
    </row>
    <row r="58" spans="2:9" s="79" customFormat="1" x14ac:dyDescent="0.25">
      <c r="B58" s="194">
        <v>42</v>
      </c>
      <c r="C58" s="195"/>
      <c r="D58" s="196"/>
      <c r="E58" s="86" t="s">
        <v>83</v>
      </c>
      <c r="F58" s="141">
        <v>10000</v>
      </c>
      <c r="G58" s="141">
        <v>10000</v>
      </c>
      <c r="H58" s="87">
        <f>H59+H64</f>
        <v>25791.670000000002</v>
      </c>
      <c r="I58" s="87">
        <f>H58/G58*100</f>
        <v>257.91669999999999</v>
      </c>
    </row>
    <row r="59" spans="2:9" s="79" customFormat="1" x14ac:dyDescent="0.25">
      <c r="B59" s="88"/>
      <c r="C59" s="89">
        <v>422</v>
      </c>
      <c r="D59" s="90"/>
      <c r="E59" s="90" t="s">
        <v>149</v>
      </c>
      <c r="F59" s="142"/>
      <c r="G59" s="142"/>
      <c r="H59" s="91">
        <f>SUM(H60:H63)</f>
        <v>22541.670000000002</v>
      </c>
      <c r="I59" s="91"/>
    </row>
    <row r="60" spans="2:9" s="79" customFormat="1" x14ac:dyDescent="0.25">
      <c r="B60" s="53"/>
      <c r="C60" s="54"/>
      <c r="D60" s="42">
        <v>4221</v>
      </c>
      <c r="E60" s="42" t="s">
        <v>150</v>
      </c>
      <c r="F60" s="55"/>
      <c r="G60" s="55"/>
      <c r="H60" s="60">
        <v>3599.7</v>
      </c>
      <c r="I60" s="60"/>
    </row>
    <row r="61" spans="2:9" s="79" customFormat="1" x14ac:dyDescent="0.25">
      <c r="B61" s="53"/>
      <c r="C61" s="54"/>
      <c r="D61" s="42">
        <v>4223</v>
      </c>
      <c r="E61" s="42" t="s">
        <v>151</v>
      </c>
      <c r="F61" s="55"/>
      <c r="G61" s="55"/>
      <c r="H61" s="60">
        <v>0</v>
      </c>
      <c r="I61" s="60"/>
    </row>
    <row r="62" spans="2:9" s="79" customFormat="1" x14ac:dyDescent="0.25">
      <c r="B62" s="53"/>
      <c r="C62" s="54"/>
      <c r="D62" s="42">
        <v>4224</v>
      </c>
      <c r="E62" s="42" t="s">
        <v>152</v>
      </c>
      <c r="F62" s="55"/>
      <c r="G62" s="55"/>
      <c r="H62" s="60">
        <v>18815.72</v>
      </c>
      <c r="I62" s="60"/>
    </row>
    <row r="63" spans="2:9" s="79" customFormat="1" x14ac:dyDescent="0.25">
      <c r="B63" s="53"/>
      <c r="C63" s="54"/>
      <c r="D63" s="42">
        <v>4227</v>
      </c>
      <c r="E63" s="42" t="s">
        <v>154</v>
      </c>
      <c r="F63" s="55"/>
      <c r="G63" s="55"/>
      <c r="H63" s="60">
        <v>126.25</v>
      </c>
      <c r="I63" s="60"/>
    </row>
    <row r="64" spans="2:9" s="79" customFormat="1" x14ac:dyDescent="0.25">
      <c r="B64" s="88"/>
      <c r="C64" s="89">
        <v>426</v>
      </c>
      <c r="D64" s="90"/>
      <c r="E64" s="90" t="s">
        <v>155</v>
      </c>
      <c r="F64" s="142"/>
      <c r="G64" s="142"/>
      <c r="H64" s="91">
        <f>H65</f>
        <v>3250</v>
      </c>
      <c r="I64" s="91"/>
    </row>
    <row r="65" spans="2:9" s="79" customFormat="1" x14ac:dyDescent="0.25">
      <c r="B65" s="53"/>
      <c r="C65" s="54"/>
      <c r="D65" s="42">
        <v>4262</v>
      </c>
      <c r="E65" s="42" t="s">
        <v>156</v>
      </c>
      <c r="F65" s="55"/>
      <c r="G65" s="55"/>
      <c r="H65" s="60">
        <v>3250</v>
      </c>
      <c r="I65" s="60"/>
    </row>
    <row r="66" spans="2:9" s="79" customFormat="1" x14ac:dyDescent="0.25">
      <c r="B66" s="187" t="s">
        <v>172</v>
      </c>
      <c r="C66" s="188"/>
      <c r="D66" s="189"/>
      <c r="E66" s="82" t="s">
        <v>173</v>
      </c>
      <c r="F66" s="139">
        <f>F67</f>
        <v>31759568</v>
      </c>
      <c r="G66" s="139">
        <f>G67</f>
        <v>31759568</v>
      </c>
      <c r="H66" s="83">
        <f>H67</f>
        <v>15822035.939999999</v>
      </c>
      <c r="I66" s="83">
        <f>H66/G66*100</f>
        <v>49.818171141370691</v>
      </c>
    </row>
    <row r="67" spans="2:9" s="79" customFormat="1" x14ac:dyDescent="0.25">
      <c r="B67" s="190">
        <v>3</v>
      </c>
      <c r="C67" s="191"/>
      <c r="D67" s="192"/>
      <c r="E67" s="84" t="s">
        <v>4</v>
      </c>
      <c r="F67" s="140">
        <f>F68+F77+F108</f>
        <v>31759568</v>
      </c>
      <c r="G67" s="140">
        <f>G68+G77+G108</f>
        <v>31759568</v>
      </c>
      <c r="H67" s="85">
        <f>H68+H77+H108</f>
        <v>15822035.939999999</v>
      </c>
      <c r="I67" s="85">
        <f>H67/G67*100</f>
        <v>49.818171141370691</v>
      </c>
    </row>
    <row r="68" spans="2:9" s="79" customFormat="1" x14ac:dyDescent="0.25">
      <c r="B68" s="194">
        <v>31</v>
      </c>
      <c r="C68" s="195"/>
      <c r="D68" s="196"/>
      <c r="E68" s="86" t="s">
        <v>5</v>
      </c>
      <c r="F68" s="141">
        <v>22844736</v>
      </c>
      <c r="G68" s="141">
        <v>22844736</v>
      </c>
      <c r="H68" s="87">
        <f>H69+H72+H74</f>
        <v>12301356.35</v>
      </c>
      <c r="I68" s="87">
        <f>H68/G68*100</f>
        <v>53.847662542478062</v>
      </c>
    </row>
    <row r="69" spans="2:9" s="79" customFormat="1" x14ac:dyDescent="0.25">
      <c r="B69" s="88"/>
      <c r="C69" s="89">
        <v>311</v>
      </c>
      <c r="D69" s="90"/>
      <c r="E69" s="90" t="s">
        <v>39</v>
      </c>
      <c r="F69" s="144"/>
      <c r="G69" s="144"/>
      <c r="H69" s="94">
        <f>SUM(H70:H71)</f>
        <v>10417567.73</v>
      </c>
      <c r="I69" s="91"/>
    </row>
    <row r="70" spans="2:9" s="79" customFormat="1" x14ac:dyDescent="0.25">
      <c r="B70" s="53"/>
      <c r="C70" s="54"/>
      <c r="D70" s="42">
        <v>3111</v>
      </c>
      <c r="E70" s="42" t="s">
        <v>40</v>
      </c>
      <c r="F70" s="55"/>
      <c r="G70" s="55"/>
      <c r="H70" s="60">
        <v>9292939.6400000006</v>
      </c>
      <c r="I70" s="121"/>
    </row>
    <row r="71" spans="2:9" s="79" customFormat="1" x14ac:dyDescent="0.25">
      <c r="B71" s="53"/>
      <c r="C71" s="54"/>
      <c r="D71" s="42">
        <v>3113</v>
      </c>
      <c r="E71" s="42" t="s">
        <v>108</v>
      </c>
      <c r="F71" s="55"/>
      <c r="G71" s="55"/>
      <c r="H71" s="60">
        <v>1124628.0900000001</v>
      </c>
      <c r="I71" s="121"/>
    </row>
    <row r="72" spans="2:9" s="79" customFormat="1" x14ac:dyDescent="0.25">
      <c r="B72" s="88"/>
      <c r="C72" s="89">
        <v>312</v>
      </c>
      <c r="D72" s="90"/>
      <c r="E72" s="90" t="s">
        <v>110</v>
      </c>
      <c r="F72" s="142"/>
      <c r="G72" s="142"/>
      <c r="H72" s="91">
        <f>H73</f>
        <v>372092.79</v>
      </c>
      <c r="I72" s="91"/>
    </row>
    <row r="73" spans="2:9" s="79" customFormat="1" x14ac:dyDescent="0.25">
      <c r="B73" s="53"/>
      <c r="C73" s="54"/>
      <c r="D73" s="42">
        <v>3121</v>
      </c>
      <c r="E73" s="42" t="s">
        <v>110</v>
      </c>
      <c r="F73" s="55"/>
      <c r="G73" s="55"/>
      <c r="H73" s="60">
        <v>372092.79</v>
      </c>
      <c r="I73" s="121"/>
    </row>
    <row r="74" spans="2:9" s="79" customFormat="1" x14ac:dyDescent="0.25">
      <c r="B74" s="88"/>
      <c r="C74" s="89">
        <v>313</v>
      </c>
      <c r="D74" s="90"/>
      <c r="E74" s="90" t="s">
        <v>111</v>
      </c>
      <c r="F74" s="144"/>
      <c r="G74" s="144"/>
      <c r="H74" s="94">
        <f>H75+H76</f>
        <v>1511695.83</v>
      </c>
      <c r="I74" s="91"/>
    </row>
    <row r="75" spans="2:9" x14ac:dyDescent="0.25">
      <c r="B75" s="95"/>
      <c r="C75" s="54"/>
      <c r="D75" s="96">
        <v>3132</v>
      </c>
      <c r="E75" s="96" t="s">
        <v>112</v>
      </c>
      <c r="F75" s="145"/>
      <c r="G75" s="145"/>
      <c r="H75" s="92">
        <v>1511023.26</v>
      </c>
      <c r="I75" s="121"/>
    </row>
    <row r="76" spans="2:9" x14ac:dyDescent="0.25">
      <c r="B76" s="95"/>
      <c r="C76" s="54"/>
      <c r="D76" s="96">
        <v>3132</v>
      </c>
      <c r="E76" s="96" t="s">
        <v>113</v>
      </c>
      <c r="F76" s="146"/>
      <c r="G76" s="146"/>
      <c r="H76" s="99">
        <v>672.57</v>
      </c>
      <c r="I76" s="121"/>
    </row>
    <row r="77" spans="2:9" x14ac:dyDescent="0.25">
      <c r="B77" s="194">
        <v>32</v>
      </c>
      <c r="C77" s="195"/>
      <c r="D77" s="196"/>
      <c r="E77" s="86" t="s">
        <v>13</v>
      </c>
      <c r="F77" s="143">
        <v>8914832</v>
      </c>
      <c r="G77" s="143">
        <v>8914832</v>
      </c>
      <c r="H77" s="93">
        <f>H78+H83+H90+H100</f>
        <v>3509441.8499999996</v>
      </c>
      <c r="I77" s="87">
        <f>H77/G77*100</f>
        <v>39.366326252698869</v>
      </c>
    </row>
    <row r="78" spans="2:9" x14ac:dyDescent="0.25">
      <c r="B78" s="88"/>
      <c r="C78" s="89">
        <v>321</v>
      </c>
      <c r="D78" s="90"/>
      <c r="E78" s="90" t="s">
        <v>41</v>
      </c>
      <c r="F78" s="144"/>
      <c r="G78" s="144"/>
      <c r="H78" s="94">
        <f>SUM(H79:H82)</f>
        <v>254027.59000000003</v>
      </c>
      <c r="I78" s="91"/>
    </row>
    <row r="79" spans="2:9" x14ac:dyDescent="0.25">
      <c r="B79" s="53"/>
      <c r="C79" s="54"/>
      <c r="D79" s="42">
        <v>3211</v>
      </c>
      <c r="E79" s="42" t="s">
        <v>42</v>
      </c>
      <c r="F79" s="55"/>
      <c r="G79" s="55"/>
      <c r="H79" s="60">
        <v>10529.57</v>
      </c>
      <c r="I79" s="121"/>
    </row>
    <row r="80" spans="2:9" x14ac:dyDescent="0.25">
      <c r="B80" s="53"/>
      <c r="C80" s="54"/>
      <c r="D80" s="42">
        <v>3212</v>
      </c>
      <c r="E80" s="42" t="s">
        <v>114</v>
      </c>
      <c r="F80" s="55"/>
      <c r="G80" s="55"/>
      <c r="H80" s="60">
        <v>229202.85</v>
      </c>
      <c r="I80" s="121"/>
    </row>
    <row r="81" spans="2:9" x14ac:dyDescent="0.25">
      <c r="B81" s="53"/>
      <c r="C81" s="54"/>
      <c r="D81" s="42">
        <v>3213</v>
      </c>
      <c r="E81" s="42" t="s">
        <v>115</v>
      </c>
      <c r="F81" s="55"/>
      <c r="G81" s="55"/>
      <c r="H81" s="60">
        <v>14295.17</v>
      </c>
      <c r="I81" s="121"/>
    </row>
    <row r="82" spans="2:9" x14ac:dyDescent="0.25">
      <c r="B82" s="53"/>
      <c r="C82" s="54"/>
      <c r="D82" s="42">
        <v>3214</v>
      </c>
      <c r="E82" s="42" t="s">
        <v>116</v>
      </c>
      <c r="F82" s="55"/>
      <c r="G82" s="55"/>
      <c r="H82" s="60">
        <v>0</v>
      </c>
      <c r="I82" s="121"/>
    </row>
    <row r="83" spans="2:9" x14ac:dyDescent="0.25">
      <c r="B83" s="88"/>
      <c r="C83" s="89">
        <v>322</v>
      </c>
      <c r="D83" s="90"/>
      <c r="E83" s="90" t="s">
        <v>117</v>
      </c>
      <c r="F83" s="142"/>
      <c r="G83" s="142"/>
      <c r="H83" s="91">
        <f>SUM(H84:H89)</f>
        <v>2291753.15</v>
      </c>
      <c r="I83" s="91"/>
    </row>
    <row r="84" spans="2:9" x14ac:dyDescent="0.25">
      <c r="B84" s="53"/>
      <c r="C84" s="54"/>
      <c r="D84" s="42">
        <v>3221</v>
      </c>
      <c r="E84" s="42" t="s">
        <v>118</v>
      </c>
      <c r="F84" s="55"/>
      <c r="G84" s="55"/>
      <c r="H84" s="60">
        <v>48912.63</v>
      </c>
      <c r="I84" s="121"/>
    </row>
    <row r="85" spans="2:9" x14ac:dyDescent="0.25">
      <c r="B85" s="53"/>
      <c r="C85" s="54"/>
      <c r="D85" s="42">
        <v>3222</v>
      </c>
      <c r="E85" s="42" t="s">
        <v>119</v>
      </c>
      <c r="F85" s="55"/>
      <c r="G85" s="55"/>
      <c r="H85" s="92">
        <v>1790119.14</v>
      </c>
      <c r="I85" s="121"/>
    </row>
    <row r="86" spans="2:9" x14ac:dyDescent="0.25">
      <c r="B86" s="53"/>
      <c r="C86" s="54"/>
      <c r="D86" s="42">
        <v>3223</v>
      </c>
      <c r="E86" s="42" t="s">
        <v>120</v>
      </c>
      <c r="F86" s="55"/>
      <c r="G86" s="55"/>
      <c r="H86" s="60">
        <v>420285.02</v>
      </c>
      <c r="I86" s="121"/>
    </row>
    <row r="87" spans="2:9" x14ac:dyDescent="0.25">
      <c r="B87" s="53"/>
      <c r="C87" s="54"/>
      <c r="D87" s="42">
        <v>3224</v>
      </c>
      <c r="E87" s="42" t="s">
        <v>121</v>
      </c>
      <c r="F87" s="55"/>
      <c r="G87" s="55"/>
      <c r="H87" s="60">
        <v>26408.84</v>
      </c>
      <c r="I87" s="121"/>
    </row>
    <row r="88" spans="2:9" x14ac:dyDescent="0.25">
      <c r="B88" s="53"/>
      <c r="C88" s="54"/>
      <c r="D88" s="42">
        <v>3225</v>
      </c>
      <c r="E88" s="42" t="s">
        <v>122</v>
      </c>
      <c r="F88" s="55"/>
      <c r="G88" s="55"/>
      <c r="H88" s="60">
        <v>5787.38</v>
      </c>
      <c r="I88" s="121"/>
    </row>
    <row r="89" spans="2:9" x14ac:dyDescent="0.25">
      <c r="B89" s="53"/>
      <c r="C89" s="54"/>
      <c r="D89" s="42">
        <v>3227</v>
      </c>
      <c r="E89" s="42" t="s">
        <v>123</v>
      </c>
      <c r="F89" s="55"/>
      <c r="G89" s="55"/>
      <c r="H89" s="60">
        <v>240.14</v>
      </c>
      <c r="I89" s="121"/>
    </row>
    <row r="90" spans="2:9" x14ac:dyDescent="0.25">
      <c r="B90" s="88"/>
      <c r="C90" s="89">
        <v>323</v>
      </c>
      <c r="D90" s="90"/>
      <c r="E90" s="90" t="s">
        <v>124</v>
      </c>
      <c r="F90" s="144"/>
      <c r="G90" s="144"/>
      <c r="H90" s="94">
        <f>SUM(H91:H99)</f>
        <v>927707.58999999985</v>
      </c>
      <c r="I90" s="91"/>
    </row>
    <row r="91" spans="2:9" x14ac:dyDescent="0.25">
      <c r="B91" s="53"/>
      <c r="C91" s="54"/>
      <c r="D91" s="42">
        <v>3231</v>
      </c>
      <c r="E91" s="42" t="s">
        <v>125</v>
      </c>
      <c r="F91" s="55"/>
      <c r="G91" s="55"/>
      <c r="H91" s="60">
        <v>11946.49</v>
      </c>
      <c r="I91" s="121"/>
    </row>
    <row r="92" spans="2:9" x14ac:dyDescent="0.25">
      <c r="B92" s="53"/>
      <c r="C92" s="54"/>
      <c r="D92" s="42">
        <v>3232</v>
      </c>
      <c r="E92" s="42" t="s">
        <v>126</v>
      </c>
      <c r="F92" s="55"/>
      <c r="G92" s="55"/>
      <c r="H92" s="60">
        <v>18016.18</v>
      </c>
      <c r="I92" s="121"/>
    </row>
    <row r="93" spans="2:9" x14ac:dyDescent="0.25">
      <c r="B93" s="53"/>
      <c r="C93" s="54"/>
      <c r="D93" s="42">
        <v>3233</v>
      </c>
      <c r="E93" s="42" t="s">
        <v>127</v>
      </c>
      <c r="F93" s="55"/>
      <c r="G93" s="55"/>
      <c r="H93" s="60">
        <v>3944.75</v>
      </c>
      <c r="I93" s="121"/>
    </row>
    <row r="94" spans="2:9" x14ac:dyDescent="0.25">
      <c r="B94" s="53"/>
      <c r="C94" s="54"/>
      <c r="D94" s="42">
        <v>3234</v>
      </c>
      <c r="E94" s="42" t="s">
        <v>128</v>
      </c>
      <c r="F94" s="55"/>
      <c r="G94" s="55"/>
      <c r="H94" s="60">
        <v>140869.21</v>
      </c>
      <c r="I94" s="121"/>
    </row>
    <row r="95" spans="2:9" x14ac:dyDescent="0.25">
      <c r="B95" s="53"/>
      <c r="C95" s="54"/>
      <c r="D95" s="42">
        <v>3235</v>
      </c>
      <c r="E95" s="42" t="s">
        <v>129</v>
      </c>
      <c r="F95" s="55"/>
      <c r="G95" s="55"/>
      <c r="H95" s="60">
        <v>5757.74</v>
      </c>
      <c r="I95" s="121"/>
    </row>
    <row r="96" spans="2:9" x14ac:dyDescent="0.25">
      <c r="B96" s="53"/>
      <c r="C96" s="54"/>
      <c r="D96" s="42">
        <v>3236</v>
      </c>
      <c r="E96" s="42" t="s">
        <v>130</v>
      </c>
      <c r="F96" s="55"/>
      <c r="G96" s="55"/>
      <c r="H96" s="60">
        <v>131378.07</v>
      </c>
      <c r="I96" s="121"/>
    </row>
    <row r="97" spans="2:9" x14ac:dyDescent="0.25">
      <c r="B97" s="53"/>
      <c r="C97" s="54"/>
      <c r="D97" s="42">
        <v>3237</v>
      </c>
      <c r="E97" s="42" t="s">
        <v>131</v>
      </c>
      <c r="F97" s="55"/>
      <c r="G97" s="55"/>
      <c r="H97" s="60">
        <v>397090.99</v>
      </c>
      <c r="I97" s="121"/>
    </row>
    <row r="98" spans="2:9" x14ac:dyDescent="0.25">
      <c r="B98" s="53"/>
      <c r="C98" s="54"/>
      <c r="D98" s="42">
        <v>3238</v>
      </c>
      <c r="E98" s="42" t="s">
        <v>132</v>
      </c>
      <c r="F98" s="55"/>
      <c r="G98" s="55"/>
      <c r="H98" s="60">
        <v>41.7</v>
      </c>
      <c r="I98" s="121"/>
    </row>
    <row r="99" spans="2:9" x14ac:dyDescent="0.25">
      <c r="B99" s="53"/>
      <c r="C99" s="54"/>
      <c r="D99" s="42">
        <v>3239</v>
      </c>
      <c r="E99" s="42" t="s">
        <v>133</v>
      </c>
      <c r="F99" s="55"/>
      <c r="G99" s="55"/>
      <c r="H99" s="60">
        <v>218662.46</v>
      </c>
      <c r="I99" s="121"/>
    </row>
    <row r="100" spans="2:9" x14ac:dyDescent="0.25">
      <c r="B100" s="88"/>
      <c r="C100" s="89">
        <v>329</v>
      </c>
      <c r="D100" s="90"/>
      <c r="E100" s="90" t="s">
        <v>134</v>
      </c>
      <c r="F100" s="144"/>
      <c r="G100" s="144"/>
      <c r="H100" s="94">
        <f>SUM(H101:H107)</f>
        <v>35953.519999999997</v>
      </c>
      <c r="I100" s="91"/>
    </row>
    <row r="101" spans="2:9" x14ac:dyDescent="0.25">
      <c r="B101" s="53"/>
      <c r="C101" s="54"/>
      <c r="D101" s="42">
        <v>3291</v>
      </c>
      <c r="E101" s="42" t="s">
        <v>135</v>
      </c>
      <c r="F101" s="55"/>
      <c r="G101" s="55"/>
      <c r="H101" s="60">
        <v>5209.53</v>
      </c>
      <c r="I101" s="121"/>
    </row>
    <row r="102" spans="2:9" x14ac:dyDescent="0.25">
      <c r="B102" s="53"/>
      <c r="C102" s="54"/>
      <c r="D102" s="42">
        <v>3292</v>
      </c>
      <c r="E102" s="42" t="s">
        <v>136</v>
      </c>
      <c r="F102" s="55"/>
      <c r="G102" s="55"/>
      <c r="H102" s="60">
        <v>17286.64</v>
      </c>
      <c r="I102" s="121"/>
    </row>
    <row r="103" spans="2:9" x14ac:dyDescent="0.25">
      <c r="B103" s="53"/>
      <c r="C103" s="54"/>
      <c r="D103" s="42">
        <v>3293</v>
      </c>
      <c r="E103" s="42" t="s">
        <v>137</v>
      </c>
      <c r="F103" s="55"/>
      <c r="G103" s="55"/>
      <c r="H103" s="60">
        <v>459.71</v>
      </c>
      <c r="I103" s="121"/>
    </row>
    <row r="104" spans="2:9" x14ac:dyDescent="0.25">
      <c r="B104" s="53"/>
      <c r="C104" s="54"/>
      <c r="D104" s="42">
        <v>3294</v>
      </c>
      <c r="E104" s="42" t="s">
        <v>138</v>
      </c>
      <c r="F104" s="55"/>
      <c r="G104" s="55"/>
      <c r="H104" s="60">
        <v>2576.2800000000002</v>
      </c>
      <c r="I104" s="121"/>
    </row>
    <row r="105" spans="2:9" x14ac:dyDescent="0.25">
      <c r="B105" s="53"/>
      <c r="C105" s="54"/>
      <c r="D105" s="42">
        <v>3295</v>
      </c>
      <c r="E105" s="42" t="s">
        <v>139</v>
      </c>
      <c r="F105" s="55"/>
      <c r="G105" s="55"/>
      <c r="H105" s="60">
        <v>10421.36</v>
      </c>
      <c r="I105" s="121"/>
    </row>
    <row r="106" spans="2:9" x14ac:dyDescent="0.25">
      <c r="B106" s="53"/>
      <c r="C106" s="54"/>
      <c r="D106" s="42">
        <v>3296</v>
      </c>
      <c r="E106" s="42" t="s">
        <v>140</v>
      </c>
      <c r="F106" s="55"/>
      <c r="G106" s="55"/>
      <c r="H106" s="60">
        <v>0</v>
      </c>
      <c r="I106" s="121"/>
    </row>
    <row r="107" spans="2:9" x14ac:dyDescent="0.25">
      <c r="B107" s="53"/>
      <c r="C107" s="54"/>
      <c r="D107" s="42">
        <v>3299</v>
      </c>
      <c r="E107" s="42" t="s">
        <v>134</v>
      </c>
      <c r="F107" s="55"/>
      <c r="G107" s="55"/>
      <c r="H107" s="60">
        <v>0</v>
      </c>
      <c r="I107" s="121"/>
    </row>
    <row r="108" spans="2:9" x14ac:dyDescent="0.25">
      <c r="B108" s="194">
        <v>34</v>
      </c>
      <c r="C108" s="195"/>
      <c r="D108" s="196"/>
      <c r="E108" s="86" t="s">
        <v>81</v>
      </c>
      <c r="F108" s="141">
        <v>0</v>
      </c>
      <c r="G108" s="141">
        <v>0</v>
      </c>
      <c r="H108" s="87">
        <f>H109</f>
        <v>11237.74</v>
      </c>
      <c r="I108" s="87"/>
    </row>
    <row r="109" spans="2:9" x14ac:dyDescent="0.25">
      <c r="B109" s="88"/>
      <c r="C109" s="89">
        <v>343</v>
      </c>
      <c r="D109" s="90"/>
      <c r="E109" s="90" t="s">
        <v>141</v>
      </c>
      <c r="F109" s="144"/>
      <c r="G109" s="144"/>
      <c r="H109" s="94">
        <f>H110+H111</f>
        <v>11237.74</v>
      </c>
      <c r="I109" s="91"/>
    </row>
    <row r="110" spans="2:9" x14ac:dyDescent="0.25">
      <c r="B110" s="95"/>
      <c r="C110" s="54"/>
      <c r="D110" s="96">
        <v>3431</v>
      </c>
      <c r="E110" s="96" t="s">
        <v>142</v>
      </c>
      <c r="F110" s="145"/>
      <c r="G110" s="145"/>
      <c r="H110" s="92">
        <v>4656.51</v>
      </c>
      <c r="I110" s="121"/>
    </row>
    <row r="111" spans="2:9" x14ac:dyDescent="0.25">
      <c r="B111" s="95"/>
      <c r="C111" s="54"/>
      <c r="D111" s="96">
        <v>3433</v>
      </c>
      <c r="E111" s="96" t="s">
        <v>143</v>
      </c>
      <c r="F111" s="145"/>
      <c r="G111" s="145"/>
      <c r="H111" s="92">
        <v>6581.23</v>
      </c>
      <c r="I111" s="121"/>
    </row>
    <row r="112" spans="2:9" ht="15" customHeight="1" x14ac:dyDescent="0.25">
      <c r="B112" s="187" t="s">
        <v>174</v>
      </c>
      <c r="C112" s="188"/>
      <c r="D112" s="189"/>
      <c r="E112" s="82" t="s">
        <v>199</v>
      </c>
      <c r="F112" s="139">
        <f>F113+F122</f>
        <v>1590000</v>
      </c>
      <c r="G112" s="139">
        <f>G113+G122</f>
        <v>1590000</v>
      </c>
      <c r="H112" s="83">
        <f>H113+H122</f>
        <v>171241.78999999998</v>
      </c>
      <c r="I112" s="83">
        <f>H112/G112*100</f>
        <v>10.769923899371067</v>
      </c>
    </row>
    <row r="113" spans="2:9" x14ac:dyDescent="0.25">
      <c r="B113" s="190">
        <v>3</v>
      </c>
      <c r="C113" s="191"/>
      <c r="D113" s="192"/>
      <c r="E113" s="84" t="s">
        <v>4</v>
      </c>
      <c r="F113" s="147">
        <f>F114</f>
        <v>1440000</v>
      </c>
      <c r="G113" s="147">
        <f>G114</f>
        <v>1440000</v>
      </c>
      <c r="H113" s="98">
        <f>H114</f>
        <v>171241.78999999998</v>
      </c>
      <c r="I113" s="85">
        <f>H113/G113*100</f>
        <v>11.891790972222219</v>
      </c>
    </row>
    <row r="114" spans="2:9" x14ac:dyDescent="0.25">
      <c r="B114" s="194">
        <v>31</v>
      </c>
      <c r="C114" s="195"/>
      <c r="D114" s="196"/>
      <c r="E114" s="86" t="s">
        <v>5</v>
      </c>
      <c r="F114" s="143">
        <v>1440000</v>
      </c>
      <c r="G114" s="143">
        <v>1440000</v>
      </c>
      <c r="H114" s="93">
        <f>H115+H120+H118</f>
        <v>171241.78999999998</v>
      </c>
      <c r="I114" s="87">
        <f>H114/G114*100</f>
        <v>11.891790972222219</v>
      </c>
    </row>
    <row r="115" spans="2:9" x14ac:dyDescent="0.25">
      <c r="B115" s="88"/>
      <c r="C115" s="89">
        <v>311</v>
      </c>
      <c r="D115" s="90"/>
      <c r="E115" s="90" t="s">
        <v>39</v>
      </c>
      <c r="F115" s="144"/>
      <c r="G115" s="144"/>
      <c r="H115" s="94">
        <f>SUM(H116:H117)</f>
        <v>146806.88999999998</v>
      </c>
      <c r="I115" s="91"/>
    </row>
    <row r="116" spans="2:9" x14ac:dyDescent="0.25">
      <c r="B116" s="53"/>
      <c r="C116" s="54"/>
      <c r="D116" s="42">
        <v>3111</v>
      </c>
      <c r="E116" s="42" t="s">
        <v>40</v>
      </c>
      <c r="F116" s="55"/>
      <c r="G116" s="55"/>
      <c r="H116" s="60">
        <v>119303.4</v>
      </c>
      <c r="I116" s="121"/>
    </row>
    <row r="117" spans="2:9" x14ac:dyDescent="0.25">
      <c r="B117" s="53"/>
      <c r="C117" s="54"/>
      <c r="D117" s="42">
        <v>3114</v>
      </c>
      <c r="E117" s="42" t="s">
        <v>109</v>
      </c>
      <c r="F117" s="148"/>
      <c r="G117" s="148"/>
      <c r="H117" s="97">
        <v>27503.49</v>
      </c>
      <c r="I117" s="121"/>
    </row>
    <row r="118" spans="2:9" x14ac:dyDescent="0.25">
      <c r="B118" s="88"/>
      <c r="C118" s="89">
        <v>312</v>
      </c>
      <c r="D118" s="90"/>
      <c r="E118" s="90" t="s">
        <v>110</v>
      </c>
      <c r="F118" s="144"/>
      <c r="G118" s="144"/>
      <c r="H118" s="94">
        <f>H119</f>
        <v>14942.74</v>
      </c>
      <c r="I118" s="91"/>
    </row>
    <row r="119" spans="2:9" x14ac:dyDescent="0.25">
      <c r="B119" s="53"/>
      <c r="C119" s="54"/>
      <c r="D119" s="42">
        <v>3121</v>
      </c>
      <c r="E119" s="42" t="s">
        <v>110</v>
      </c>
      <c r="F119" s="148"/>
      <c r="G119" s="148"/>
      <c r="H119" s="97">
        <v>14942.74</v>
      </c>
      <c r="I119" s="121"/>
    </row>
    <row r="120" spans="2:9" x14ac:dyDescent="0.25">
      <c r="B120" s="88"/>
      <c r="C120" s="89">
        <v>313</v>
      </c>
      <c r="D120" s="90"/>
      <c r="E120" s="90" t="s">
        <v>111</v>
      </c>
      <c r="F120" s="144"/>
      <c r="G120" s="144"/>
      <c r="H120" s="94">
        <f>SUM(H121:H121)</f>
        <v>9492.16</v>
      </c>
      <c r="I120" s="91"/>
    </row>
    <row r="121" spans="2:9" x14ac:dyDescent="0.25">
      <c r="B121" s="53"/>
      <c r="C121" s="54"/>
      <c r="D121" s="42">
        <v>3132</v>
      </c>
      <c r="E121" s="96" t="s">
        <v>112</v>
      </c>
      <c r="F121" s="55"/>
      <c r="G121" s="55"/>
      <c r="H121" s="60">
        <v>9492.16</v>
      </c>
      <c r="I121" s="121"/>
    </row>
    <row r="122" spans="2:9" x14ac:dyDescent="0.25">
      <c r="B122" s="190">
        <v>4</v>
      </c>
      <c r="C122" s="191"/>
      <c r="D122" s="192"/>
      <c r="E122" s="84" t="s">
        <v>6</v>
      </c>
      <c r="F122" s="147">
        <f>F123</f>
        <v>150000</v>
      </c>
      <c r="G122" s="147">
        <f>G123</f>
        <v>150000</v>
      </c>
      <c r="H122" s="98">
        <f>H123</f>
        <v>0</v>
      </c>
      <c r="I122" s="85">
        <f>H122/G122*100</f>
        <v>0</v>
      </c>
    </row>
    <row r="123" spans="2:9" x14ac:dyDescent="0.25">
      <c r="B123" s="194">
        <v>45</v>
      </c>
      <c r="C123" s="195"/>
      <c r="D123" s="196"/>
      <c r="E123" s="86" t="s">
        <v>84</v>
      </c>
      <c r="F123" s="143">
        <v>150000</v>
      </c>
      <c r="G123" s="143">
        <v>150000</v>
      </c>
      <c r="H123" s="93">
        <f>H124</f>
        <v>0</v>
      </c>
      <c r="I123" s="87">
        <f>H123/G123*100</f>
        <v>0</v>
      </c>
    </row>
    <row r="124" spans="2:9" x14ac:dyDescent="0.25">
      <c r="B124" s="88"/>
      <c r="C124" s="89">
        <v>451</v>
      </c>
      <c r="D124" s="90"/>
      <c r="E124" s="90" t="s">
        <v>157</v>
      </c>
      <c r="F124" s="142"/>
      <c r="G124" s="142"/>
      <c r="H124" s="91">
        <f>H125</f>
        <v>0</v>
      </c>
      <c r="I124" s="91"/>
    </row>
    <row r="125" spans="2:9" x14ac:dyDescent="0.25">
      <c r="B125" s="95"/>
      <c r="C125" s="54"/>
      <c r="D125" s="96">
        <v>45111</v>
      </c>
      <c r="E125" s="96" t="s">
        <v>157</v>
      </c>
      <c r="F125" s="145"/>
      <c r="G125" s="145"/>
      <c r="H125" s="92">
        <v>0</v>
      </c>
      <c r="I125" s="121"/>
    </row>
    <row r="126" spans="2:9" ht="15" customHeight="1" x14ac:dyDescent="0.25">
      <c r="B126" s="187" t="s">
        <v>175</v>
      </c>
      <c r="C126" s="188"/>
      <c r="D126" s="189"/>
      <c r="E126" s="81" t="s">
        <v>77</v>
      </c>
      <c r="F126" s="139">
        <f>F127+F137</f>
        <v>105000</v>
      </c>
      <c r="G126" s="139">
        <f>G127+G137</f>
        <v>105000</v>
      </c>
      <c r="H126" s="83">
        <f>H127+H137</f>
        <v>59358.85</v>
      </c>
      <c r="I126" s="83">
        <f>H126/G126*100</f>
        <v>56.5322380952381</v>
      </c>
    </row>
    <row r="127" spans="2:9" x14ac:dyDescent="0.25">
      <c r="B127" s="190">
        <v>3</v>
      </c>
      <c r="C127" s="191"/>
      <c r="D127" s="192"/>
      <c r="E127" s="84" t="s">
        <v>4</v>
      </c>
      <c r="F127" s="147">
        <f>F128+F134</f>
        <v>51000</v>
      </c>
      <c r="G127" s="147">
        <f>G128+G134</f>
        <v>51000</v>
      </c>
      <c r="H127" s="98">
        <f>H128</f>
        <v>59358.85</v>
      </c>
      <c r="I127" s="85">
        <f>H127/G127*100</f>
        <v>116.38990196078431</v>
      </c>
    </row>
    <row r="128" spans="2:9" x14ac:dyDescent="0.25">
      <c r="B128" s="194">
        <v>32</v>
      </c>
      <c r="C128" s="195"/>
      <c r="D128" s="196"/>
      <c r="E128" s="86" t="s">
        <v>13</v>
      </c>
      <c r="F128" s="141">
        <v>50000</v>
      </c>
      <c r="G128" s="141">
        <v>50000</v>
      </c>
      <c r="H128" s="87">
        <f>H129+H132+H135</f>
        <v>59358.85</v>
      </c>
      <c r="I128" s="87">
        <f>H128/G128*100</f>
        <v>118.71769999999999</v>
      </c>
    </row>
    <row r="129" spans="2:9" x14ac:dyDescent="0.25">
      <c r="B129" s="88"/>
      <c r="C129" s="89">
        <v>321</v>
      </c>
      <c r="D129" s="90"/>
      <c r="E129" s="90" t="s">
        <v>41</v>
      </c>
      <c r="F129" s="144"/>
      <c r="G129" s="144"/>
      <c r="H129" s="94">
        <f>H130+H131</f>
        <v>4686.01</v>
      </c>
      <c r="I129" s="91"/>
    </row>
    <row r="130" spans="2:9" x14ac:dyDescent="0.25">
      <c r="B130" s="95"/>
      <c r="C130" s="54"/>
      <c r="D130" s="96">
        <v>3211</v>
      </c>
      <c r="E130" s="42" t="s">
        <v>42</v>
      </c>
      <c r="F130" s="145"/>
      <c r="G130" s="145"/>
      <c r="H130" s="92">
        <v>620</v>
      </c>
      <c r="I130" s="121"/>
    </row>
    <row r="131" spans="2:9" x14ac:dyDescent="0.25">
      <c r="B131" s="95"/>
      <c r="C131" s="54"/>
      <c r="D131" s="96">
        <v>3213</v>
      </c>
      <c r="E131" s="42" t="s">
        <v>115</v>
      </c>
      <c r="F131" s="145"/>
      <c r="G131" s="145"/>
      <c r="H131" s="92">
        <v>4066.01</v>
      </c>
      <c r="I131" s="121"/>
    </row>
    <row r="132" spans="2:9" x14ac:dyDescent="0.25">
      <c r="B132" s="88"/>
      <c r="C132" s="89">
        <v>322</v>
      </c>
      <c r="D132" s="90"/>
      <c r="E132" s="90" t="s">
        <v>117</v>
      </c>
      <c r="F132" s="142"/>
      <c r="G132" s="142"/>
      <c r="H132" s="91">
        <f>H133</f>
        <v>54672.84</v>
      </c>
      <c r="I132" s="91"/>
    </row>
    <row r="133" spans="2:9" x14ac:dyDescent="0.25">
      <c r="B133" s="95"/>
      <c r="C133" s="54"/>
      <c r="D133" s="96">
        <v>3222</v>
      </c>
      <c r="E133" s="42" t="s">
        <v>119</v>
      </c>
      <c r="F133" s="145"/>
      <c r="G133" s="145"/>
      <c r="H133" s="92">
        <v>54672.84</v>
      </c>
      <c r="I133" s="121"/>
    </row>
    <row r="134" spans="2:9" x14ac:dyDescent="0.25">
      <c r="B134" s="194">
        <v>38</v>
      </c>
      <c r="C134" s="195"/>
      <c r="D134" s="196"/>
      <c r="E134" s="86" t="s">
        <v>82</v>
      </c>
      <c r="F134" s="141">
        <v>1000</v>
      </c>
      <c r="G134" s="141">
        <v>1000</v>
      </c>
      <c r="H134" s="87">
        <f>H135</f>
        <v>0</v>
      </c>
      <c r="I134" s="87">
        <f>H134/G134*100</f>
        <v>0</v>
      </c>
    </row>
    <row r="135" spans="2:9" x14ac:dyDescent="0.25">
      <c r="B135" s="88"/>
      <c r="C135" s="89">
        <v>381</v>
      </c>
      <c r="D135" s="90"/>
      <c r="E135" s="90" t="s">
        <v>96</v>
      </c>
      <c r="F135" s="142"/>
      <c r="G135" s="142"/>
      <c r="H135" s="91">
        <f>H136</f>
        <v>0</v>
      </c>
      <c r="I135" s="91"/>
    </row>
    <row r="136" spans="2:9" x14ac:dyDescent="0.25">
      <c r="B136" s="95"/>
      <c r="C136" s="54"/>
      <c r="D136" s="96">
        <v>3812</v>
      </c>
      <c r="E136" s="42" t="s">
        <v>144</v>
      </c>
      <c r="F136" s="146"/>
      <c r="G136" s="146"/>
      <c r="H136" s="99">
        <v>0</v>
      </c>
      <c r="I136" s="121"/>
    </row>
    <row r="137" spans="2:9" x14ac:dyDescent="0.25">
      <c r="B137" s="190">
        <v>4</v>
      </c>
      <c r="C137" s="191"/>
      <c r="D137" s="192"/>
      <c r="E137" s="84" t="s">
        <v>6</v>
      </c>
      <c r="F137" s="147">
        <f>F138</f>
        <v>54000</v>
      </c>
      <c r="G137" s="147">
        <f>G138</f>
        <v>54000</v>
      </c>
      <c r="H137" s="98">
        <f>H138</f>
        <v>0</v>
      </c>
      <c r="I137" s="85">
        <f>H137/G137*100</f>
        <v>0</v>
      </c>
    </row>
    <row r="138" spans="2:9" x14ac:dyDescent="0.25">
      <c r="B138" s="194">
        <v>42</v>
      </c>
      <c r="C138" s="195"/>
      <c r="D138" s="196"/>
      <c r="E138" s="86" t="s">
        <v>83</v>
      </c>
      <c r="F138" s="143">
        <v>54000</v>
      </c>
      <c r="G138" s="143">
        <v>54000</v>
      </c>
      <c r="H138" s="93">
        <f>H139</f>
        <v>0</v>
      </c>
      <c r="I138" s="87">
        <f>H138/F138*100</f>
        <v>0</v>
      </c>
    </row>
    <row r="139" spans="2:9" x14ac:dyDescent="0.25">
      <c r="B139" s="100"/>
      <c r="C139" s="101">
        <v>422</v>
      </c>
      <c r="D139" s="102"/>
      <c r="E139" s="102" t="s">
        <v>149</v>
      </c>
      <c r="F139" s="149"/>
      <c r="G139" s="149"/>
      <c r="H139" s="103">
        <f>H140+H141</f>
        <v>0</v>
      </c>
      <c r="I139" s="91"/>
    </row>
    <row r="140" spans="2:9" x14ac:dyDescent="0.25">
      <c r="B140" s="95"/>
      <c r="C140" s="54"/>
      <c r="D140" s="96">
        <v>4221</v>
      </c>
      <c r="E140" s="96" t="s">
        <v>150</v>
      </c>
      <c r="F140" s="145"/>
      <c r="G140" s="145"/>
      <c r="H140" s="92">
        <v>0</v>
      </c>
      <c r="I140" s="121"/>
    </row>
    <row r="141" spans="2:9" x14ac:dyDescent="0.25">
      <c r="B141" s="95"/>
      <c r="C141" s="54"/>
      <c r="D141" s="96">
        <v>4224</v>
      </c>
      <c r="E141" s="96" t="s">
        <v>152</v>
      </c>
      <c r="F141" s="145"/>
      <c r="G141" s="145"/>
      <c r="H141" s="92">
        <v>0</v>
      </c>
      <c r="I141" s="121"/>
    </row>
    <row r="142" spans="2:9" ht="25.5" x14ac:dyDescent="0.25">
      <c r="B142" s="187" t="s">
        <v>176</v>
      </c>
      <c r="C142" s="188"/>
      <c r="D142" s="189"/>
      <c r="E142" s="81" t="s">
        <v>177</v>
      </c>
      <c r="F142" s="139">
        <f t="shared" ref="F142:H143" si="5">F143</f>
        <v>3000</v>
      </c>
      <c r="G142" s="139">
        <f t="shared" si="5"/>
        <v>3000</v>
      </c>
      <c r="H142" s="83">
        <f t="shared" si="5"/>
        <v>0</v>
      </c>
      <c r="I142" s="83">
        <f>H142/G142*100</f>
        <v>0</v>
      </c>
    </row>
    <row r="143" spans="2:9" x14ac:dyDescent="0.25">
      <c r="B143" s="190">
        <v>4</v>
      </c>
      <c r="C143" s="191"/>
      <c r="D143" s="192"/>
      <c r="E143" s="84" t="s">
        <v>6</v>
      </c>
      <c r="F143" s="147">
        <f t="shared" si="5"/>
        <v>3000</v>
      </c>
      <c r="G143" s="147">
        <f t="shared" si="5"/>
        <v>3000</v>
      </c>
      <c r="H143" s="98">
        <f t="shared" si="5"/>
        <v>0</v>
      </c>
      <c r="I143" s="85">
        <f>H143/G143*100</f>
        <v>0</v>
      </c>
    </row>
    <row r="144" spans="2:9" x14ac:dyDescent="0.25">
      <c r="B144" s="194">
        <v>42</v>
      </c>
      <c r="C144" s="195"/>
      <c r="D144" s="196"/>
      <c r="E144" s="86" t="s">
        <v>83</v>
      </c>
      <c r="F144" s="141">
        <v>3000</v>
      </c>
      <c r="G144" s="141">
        <v>3000</v>
      </c>
      <c r="H144" s="87">
        <f>H145</f>
        <v>0</v>
      </c>
      <c r="I144" s="87">
        <f>H144/G144*100</f>
        <v>0</v>
      </c>
    </row>
    <row r="145" spans="2:9" x14ac:dyDescent="0.25">
      <c r="B145" s="100"/>
      <c r="C145" s="101">
        <v>422</v>
      </c>
      <c r="D145" s="102"/>
      <c r="E145" s="102" t="s">
        <v>149</v>
      </c>
      <c r="F145" s="149"/>
      <c r="G145" s="149"/>
      <c r="H145" s="103">
        <f>H146</f>
        <v>0</v>
      </c>
      <c r="I145" s="91"/>
    </row>
    <row r="146" spans="2:9" x14ac:dyDescent="0.25">
      <c r="B146" s="95"/>
      <c r="C146" s="54"/>
      <c r="D146" s="96">
        <v>4221</v>
      </c>
      <c r="E146" s="96" t="s">
        <v>150</v>
      </c>
      <c r="F146" s="145"/>
      <c r="G146" s="145"/>
      <c r="H146" s="92">
        <v>0</v>
      </c>
      <c r="I146" s="121"/>
    </row>
    <row r="147" spans="2:9" x14ac:dyDescent="0.25">
      <c r="B147" s="184" t="s">
        <v>191</v>
      </c>
      <c r="C147" s="185"/>
      <c r="D147" s="186"/>
      <c r="E147" s="80" t="s">
        <v>184</v>
      </c>
      <c r="F147" s="138">
        <v>0</v>
      </c>
      <c r="G147" s="138">
        <v>130526</v>
      </c>
      <c r="H147" s="106">
        <f>H148</f>
        <v>130525.57</v>
      </c>
      <c r="I147" s="120">
        <f>H147/G147*100</f>
        <v>99.999670563719107</v>
      </c>
    </row>
    <row r="148" spans="2:9" ht="20.25" customHeight="1" x14ac:dyDescent="0.25">
      <c r="B148" s="187" t="s">
        <v>169</v>
      </c>
      <c r="C148" s="188"/>
      <c r="D148" s="189"/>
      <c r="E148" s="82" t="s">
        <v>79</v>
      </c>
      <c r="F148" s="139">
        <v>0</v>
      </c>
      <c r="G148" s="139">
        <f>G149</f>
        <v>130526</v>
      </c>
      <c r="H148" s="83">
        <f>H149</f>
        <v>130525.57</v>
      </c>
      <c r="I148" s="83">
        <f>H148/G148*100</f>
        <v>99.999670563719107</v>
      </c>
    </row>
    <row r="149" spans="2:9" ht="20.25" customHeight="1" x14ac:dyDescent="0.25">
      <c r="B149" s="190">
        <v>3</v>
      </c>
      <c r="C149" s="191"/>
      <c r="D149" s="192"/>
      <c r="E149" s="84" t="s">
        <v>4</v>
      </c>
      <c r="F149" s="140">
        <f>F150</f>
        <v>0</v>
      </c>
      <c r="G149" s="140">
        <f>G150</f>
        <v>130526</v>
      </c>
      <c r="H149" s="85">
        <f>H150</f>
        <v>130525.57</v>
      </c>
      <c r="I149" s="85">
        <f>H149/G149*100</f>
        <v>99.999670563719107</v>
      </c>
    </row>
    <row r="150" spans="2:9" x14ac:dyDescent="0.25">
      <c r="B150" s="194">
        <v>32</v>
      </c>
      <c r="C150" s="195"/>
      <c r="D150" s="196"/>
      <c r="E150" s="86" t="s">
        <v>13</v>
      </c>
      <c r="F150" s="141">
        <v>0</v>
      </c>
      <c r="G150" s="141">
        <v>130526</v>
      </c>
      <c r="H150" s="87">
        <f>H151</f>
        <v>130525.57</v>
      </c>
      <c r="I150" s="87">
        <f>H150/G150*100</f>
        <v>99.999670563719107</v>
      </c>
    </row>
    <row r="151" spans="2:9" ht="20.25" customHeight="1" x14ac:dyDescent="0.25">
      <c r="B151" s="88"/>
      <c r="C151" s="89">
        <v>322</v>
      </c>
      <c r="D151" s="90"/>
      <c r="E151" s="90" t="s">
        <v>117</v>
      </c>
      <c r="F151" s="142"/>
      <c r="G151" s="142"/>
      <c r="H151" s="91">
        <f>H152</f>
        <v>130525.57</v>
      </c>
      <c r="I151" s="91"/>
    </row>
    <row r="152" spans="2:9" ht="20.25" customHeight="1" x14ac:dyDescent="0.25">
      <c r="B152" s="53"/>
      <c r="C152" s="54"/>
      <c r="D152" s="42">
        <v>3222</v>
      </c>
      <c r="E152" s="42" t="s">
        <v>119</v>
      </c>
      <c r="F152" s="55"/>
      <c r="G152" s="55"/>
      <c r="H152" s="60">
        <v>130525.57</v>
      </c>
      <c r="I152" s="60"/>
    </row>
    <row r="156" spans="2:9" ht="15.75" x14ac:dyDescent="0.25">
      <c r="B156" s="207" t="s">
        <v>202</v>
      </c>
      <c r="C156" s="207"/>
      <c r="D156" s="207"/>
      <c r="E156" s="207"/>
    </row>
    <row r="157" spans="2:9" ht="15.75" x14ac:dyDescent="0.25">
      <c r="B157" s="207" t="s">
        <v>201</v>
      </c>
      <c r="C157" s="207"/>
      <c r="D157" s="207"/>
      <c r="E157" s="207"/>
    </row>
    <row r="158" spans="2:9" ht="15.75" x14ac:dyDescent="0.25">
      <c r="B158" s="207" t="s">
        <v>204</v>
      </c>
      <c r="C158" s="207"/>
      <c r="D158" s="207"/>
      <c r="E158" s="207"/>
    </row>
    <row r="159" spans="2:9" ht="17.25" x14ac:dyDescent="0.3">
      <c r="F159" s="193" t="s">
        <v>203</v>
      </c>
      <c r="G159" s="193"/>
      <c r="H159" s="193"/>
      <c r="I159" s="193"/>
    </row>
    <row r="160" spans="2:9" ht="17.25" x14ac:dyDescent="0.3">
      <c r="F160" s="193" t="s">
        <v>178</v>
      </c>
      <c r="G160" s="193"/>
      <c r="H160" s="193"/>
      <c r="I160" s="193"/>
    </row>
    <row r="161" spans="6:9" ht="17.25" x14ac:dyDescent="0.3">
      <c r="F161" s="193" t="s">
        <v>179</v>
      </c>
      <c r="G161" s="193"/>
      <c r="H161" s="193"/>
      <c r="I161" s="193"/>
    </row>
  </sheetData>
  <mergeCells count="61">
    <mergeCell ref="B14:D14"/>
    <mergeCell ref="B7:E7"/>
    <mergeCell ref="B15:I15"/>
    <mergeCell ref="B138:D138"/>
    <mergeCell ref="B112:D112"/>
    <mergeCell ref="B113:D113"/>
    <mergeCell ref="B114:D114"/>
    <mergeCell ref="B50:D50"/>
    <mergeCell ref="B54:D54"/>
    <mergeCell ref="B134:D134"/>
    <mergeCell ref="B66:D66"/>
    <mergeCell ref="B123:D123"/>
    <mergeCell ref="B126:D126"/>
    <mergeCell ref="B127:D127"/>
    <mergeCell ref="B128:D128"/>
    <mergeCell ref="B137:D137"/>
    <mergeCell ref="B43:D43"/>
    <mergeCell ref="B142:D142"/>
    <mergeCell ref="B143:D143"/>
    <mergeCell ref="B122:D122"/>
    <mergeCell ref="B1:I1"/>
    <mergeCell ref="B3:I3"/>
    <mergeCell ref="B5:E5"/>
    <mergeCell ref="B6:E6"/>
    <mergeCell ref="B18:D18"/>
    <mergeCell ref="B16:D16"/>
    <mergeCell ref="B8:D8"/>
    <mergeCell ref="B9:D9"/>
    <mergeCell ref="B10:D10"/>
    <mergeCell ref="B11:D11"/>
    <mergeCell ref="B12:D12"/>
    <mergeCell ref="B13:D13"/>
    <mergeCell ref="F160:I160"/>
    <mergeCell ref="F161:I161"/>
    <mergeCell ref="B57:D57"/>
    <mergeCell ref="B58:D58"/>
    <mergeCell ref="B67:D67"/>
    <mergeCell ref="B68:D68"/>
    <mergeCell ref="B77:D77"/>
    <mergeCell ref="B108:D108"/>
    <mergeCell ref="B144:D144"/>
    <mergeCell ref="B150:D150"/>
    <mergeCell ref="B158:E158"/>
    <mergeCell ref="B156:E156"/>
    <mergeCell ref="B157:E157"/>
    <mergeCell ref="B19:D19"/>
    <mergeCell ref="B147:D147"/>
    <mergeCell ref="B148:D148"/>
    <mergeCell ref="B149:D149"/>
    <mergeCell ref="F159:I159"/>
    <mergeCell ref="B20:D20"/>
    <mergeCell ref="B21:D21"/>
    <mergeCell ref="B22:D22"/>
    <mergeCell ref="B28:D28"/>
    <mergeCell ref="B29:D29"/>
    <mergeCell ref="B32:D32"/>
    <mergeCell ref="B38:D38"/>
    <mergeCell ref="B44:D44"/>
    <mergeCell ref="B45:D45"/>
    <mergeCell ref="B46:D46"/>
    <mergeCell ref="B42:D42"/>
  </mergeCells>
  <pageMargins left="0.7" right="0.7" top="0.75" bottom="0.75" header="0.3" footer="0.3"/>
  <pageSetup paperSize="9" scale="75" fitToHeight="0" orientation="landscape" r:id="rId1"/>
  <ignoredErrors>
    <ignoredError sqref="F20:H2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7</vt:i4>
      </vt:variant>
      <vt:variant>
        <vt:lpstr>Imenovani rasponi</vt:lpstr>
      </vt:variant>
      <vt:variant>
        <vt:i4>1</vt:i4>
      </vt:variant>
    </vt:vector>
  </HeadingPairs>
  <TitlesOfParts>
    <vt:vector size="8" baseType="lpstr">
      <vt:lpstr>SAŽETAK</vt:lpstr>
      <vt:lpstr> Račun prihoda i rashoda</vt:lpstr>
      <vt:lpstr>Rashodi i prihodi prema izvoru</vt:lpstr>
      <vt:lpstr>Rashodi prema funkcijskoj k </vt:lpstr>
      <vt:lpstr>Račun financiranja</vt:lpstr>
      <vt:lpstr>Račun fin prema izvorima f</vt:lpstr>
      <vt:lpstr>Programska klasifikacija</vt:lpstr>
      <vt:lpstr>SAŽETAK!Podrucje_ispisa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Računovodstvo-Šef</cp:lastModifiedBy>
  <cp:lastPrinted>2024-07-25T08:03:41Z</cp:lastPrinted>
  <dcterms:created xsi:type="dcterms:W3CDTF">2022-08-12T12:51:27Z</dcterms:created>
  <dcterms:modified xsi:type="dcterms:W3CDTF">2024-07-25T08:32:23Z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Tablica ogledni format izvještaja o izvršenju PKDP.xlsx</vt:lpwstr>
  </property>
</Properties>
</file>