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racfin2\Desktop\2025\MIZ - Rebalans 2025\"/>
    </mc:Choice>
  </mc:AlternateContent>
  <xr:revisionPtr revIDLastSave="0" documentId="8_{ACA2C43B-F80B-455F-922D-73775606D479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SAŽETAK" sheetId="1" r:id="rId1"/>
    <sheet name=" Račun prihoda i rashoda" sheetId="3" r:id="rId2"/>
    <sheet name=" Račun prihoda i rashoda-izvori" sheetId="8" r:id="rId3"/>
    <sheet name="Rashodi prema funkcijskoj kl" sheetId="5" r:id="rId4"/>
    <sheet name="POSEBNI DIO" sheetId="7" r:id="rId5"/>
  </sheets>
  <definedNames>
    <definedName name="_xlnm.Print_Area" localSheetId="2">' Račun prihoda i rashoda-izvori'!$A$1:$D$32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1" l="1"/>
  <c r="F11" i="3"/>
  <c r="F10" i="3" s="1"/>
  <c r="C7" i="5" l="1"/>
  <c r="C8" i="5"/>
  <c r="D7" i="5"/>
  <c r="B7" i="5"/>
  <c r="G24" i="1"/>
  <c r="H15" i="1" l="1"/>
  <c r="H12" i="1"/>
  <c r="G14" i="1"/>
  <c r="G13" i="1"/>
  <c r="G10" i="1"/>
  <c r="F27" i="3"/>
  <c r="F17" i="3"/>
  <c r="E15" i="3"/>
  <c r="E14" i="3"/>
  <c r="E18" i="3"/>
  <c r="E16" i="3"/>
  <c r="E13" i="3"/>
  <c r="E12" i="3"/>
  <c r="F7" i="7"/>
  <c r="G7" i="7"/>
  <c r="F20" i="7"/>
  <c r="F23" i="7"/>
  <c r="F22" i="7"/>
  <c r="F21" i="7"/>
  <c r="F19" i="7"/>
  <c r="F56" i="7"/>
  <c r="F57" i="7"/>
  <c r="F36" i="7"/>
  <c r="F39" i="7"/>
  <c r="F38" i="7"/>
  <c r="F37" i="7"/>
  <c r="E27" i="7"/>
  <c r="G27" i="7"/>
  <c r="F34" i="7"/>
  <c r="F33" i="7"/>
  <c r="F32" i="7"/>
  <c r="F31" i="7"/>
  <c r="F30" i="7"/>
  <c r="F29" i="7"/>
  <c r="F28" i="7"/>
  <c r="F27" i="7"/>
  <c r="F42" i="7"/>
  <c r="F43" i="7"/>
  <c r="F45" i="7"/>
  <c r="F50" i="7"/>
  <c r="F49" i="7"/>
  <c r="F48" i="7"/>
  <c r="F12" i="1"/>
  <c r="F13" i="7"/>
  <c r="F12" i="7"/>
  <c r="F11" i="7"/>
  <c r="F10" i="7"/>
  <c r="F9" i="7"/>
  <c r="F8" i="7"/>
  <c r="E7" i="7"/>
  <c r="C10" i="8"/>
  <c r="C8" i="8"/>
  <c r="G56" i="7"/>
  <c r="G52" i="7"/>
  <c r="F52" i="7"/>
  <c r="E52" i="7"/>
  <c r="G47" i="7"/>
  <c r="F47" i="7" s="1"/>
  <c r="E47" i="7"/>
  <c r="G49" i="7"/>
  <c r="E49" i="7"/>
  <c r="G44" i="7"/>
  <c r="F44" i="7" s="1"/>
  <c r="E44" i="7"/>
  <c r="G41" i="7"/>
  <c r="F41" i="7" s="1"/>
  <c r="E41" i="7"/>
  <c r="G36" i="7"/>
  <c r="E36" i="7"/>
  <c r="G31" i="7"/>
  <c r="E31" i="7"/>
  <c r="G20" i="7"/>
  <c r="G18" i="7"/>
  <c r="F18" i="7"/>
  <c r="E20" i="7"/>
  <c r="E18" i="7"/>
  <c r="C6" i="5"/>
  <c r="C5" i="5" s="1"/>
  <c r="C32" i="8"/>
  <c r="C30" i="8"/>
  <c r="C28" i="8"/>
  <c r="C26" i="8"/>
  <c r="C24" i="8"/>
  <c r="C22" i="8"/>
  <c r="C18" i="8"/>
  <c r="C16" i="8"/>
  <c r="C15" i="8" s="1"/>
  <c r="C14" i="8"/>
  <c r="C12" i="8"/>
  <c r="E30" i="3"/>
  <c r="E29" i="3"/>
  <c r="E28" i="3"/>
  <c r="E26" i="3"/>
  <c r="E25" i="3"/>
  <c r="E24" i="3"/>
  <c r="E23" i="3"/>
  <c r="F15" i="1"/>
  <c r="F16" i="1" l="1"/>
  <c r="E27" i="3"/>
  <c r="E22" i="3"/>
  <c r="E21" i="3" l="1"/>
  <c r="D31" i="8"/>
  <c r="C31" i="8"/>
  <c r="B31" i="8"/>
  <c r="D29" i="8"/>
  <c r="C29" i="8"/>
  <c r="B29" i="8"/>
  <c r="D27" i="8"/>
  <c r="C27" i="8"/>
  <c r="B27" i="8"/>
  <c r="D25" i="8"/>
  <c r="C25" i="8"/>
  <c r="B25" i="8"/>
  <c r="D23" i="8"/>
  <c r="C23" i="8"/>
  <c r="B23" i="8"/>
  <c r="D21" i="8"/>
  <c r="C21" i="8"/>
  <c r="B21" i="8"/>
  <c r="D17" i="8"/>
  <c r="C17" i="8"/>
  <c r="B17" i="8"/>
  <c r="D15" i="8"/>
  <c r="B15" i="8"/>
  <c r="D13" i="8"/>
  <c r="C13" i="8"/>
  <c r="B13" i="8"/>
  <c r="D11" i="8"/>
  <c r="C11" i="8"/>
  <c r="B11" i="8"/>
  <c r="D9" i="8"/>
  <c r="C9" i="8"/>
  <c r="B9" i="8"/>
  <c r="D7" i="8"/>
  <c r="C7" i="8"/>
  <c r="B7" i="8"/>
  <c r="D20" i="8" l="1"/>
  <c r="B20" i="8"/>
  <c r="C6" i="8"/>
  <c r="C20" i="8"/>
  <c r="D6" i="8"/>
  <c r="B6" i="8"/>
  <c r="E56" i="7" l="1"/>
  <c r="E55" i="7" s="1"/>
  <c r="E54" i="7" s="1"/>
  <c r="G35" i="7"/>
  <c r="G55" i="7" l="1"/>
  <c r="E35" i="7"/>
  <c r="F35" i="7" s="1"/>
  <c r="G26" i="7"/>
  <c r="E17" i="7"/>
  <c r="G17" i="7"/>
  <c r="F55" i="7" l="1"/>
  <c r="G54" i="7"/>
  <c r="F54" i="7" s="1"/>
  <c r="F17" i="7"/>
  <c r="E51" i="7" l="1"/>
  <c r="E46" i="7" l="1"/>
  <c r="G51" i="7"/>
  <c r="F51" i="7" s="1"/>
  <c r="E26" i="7"/>
  <c r="F26" i="7" s="1"/>
  <c r="G16" i="7"/>
  <c r="G40" i="7"/>
  <c r="E16" i="7"/>
  <c r="E15" i="7" s="1"/>
  <c r="E40" i="7"/>
  <c r="G46" i="7"/>
  <c r="F46" i="7" s="1"/>
  <c r="F40" i="7" l="1"/>
  <c r="G25" i="7"/>
  <c r="E25" i="7"/>
  <c r="G15" i="7"/>
  <c r="F15" i="7" s="1"/>
  <c r="F16" i="7"/>
  <c r="E24" i="7" l="1"/>
  <c r="G24" i="7"/>
  <c r="F25" i="7"/>
  <c r="F24" i="7" l="1"/>
  <c r="D27" i="3" l="1"/>
  <c r="G11" i="1" l="1"/>
  <c r="G12" i="1" s="1"/>
  <c r="G15" i="1" l="1"/>
  <c r="G16" i="1" s="1"/>
  <c r="B6" i="5"/>
  <c r="B5" i="5" s="1"/>
  <c r="D6" i="5"/>
  <c r="D5" i="5" s="1"/>
  <c r="D22" i="3"/>
  <c r="D21" i="3" s="1"/>
  <c r="E11" i="3" l="1"/>
  <c r="F22" i="3" l="1"/>
  <c r="F21" i="3" s="1"/>
  <c r="E17" i="3"/>
  <c r="E10" i="3" s="1"/>
  <c r="D17" i="3" l="1"/>
  <c r="D11" i="3" l="1"/>
  <c r="D10" i="3" s="1"/>
</calcChain>
</file>

<file path=xl/sharedStrings.xml><?xml version="1.0" encoding="utf-8"?>
<sst xmlns="http://schemas.openxmlformats.org/spreadsheetml/2006/main" count="170" uniqueCount="102">
  <si>
    <t>RASHODI UKUPNO</t>
  </si>
  <si>
    <t>RAZLIKA - VIŠAK / MANJAK</t>
  </si>
  <si>
    <t>NETO FINANCIRANJE</t>
  </si>
  <si>
    <t>VIŠAK / MANJAK + NETO FINANCIRANJE</t>
  </si>
  <si>
    <t>Naziv prihoda</t>
  </si>
  <si>
    <t xml:space="preserve">A. RAČUN PRIHODA I RASHODA </t>
  </si>
  <si>
    <t>Prihodi poslovanja</t>
  </si>
  <si>
    <t>Opći prihodi i primici</t>
  </si>
  <si>
    <t>Prihodi od prodaje nefinancijske imovine</t>
  </si>
  <si>
    <t>Naziv rashoda</t>
  </si>
  <si>
    <t>Rashodi poslovanja</t>
  </si>
  <si>
    <t>Rashodi za zaposlene</t>
  </si>
  <si>
    <t>Rashodi za nabavu nefinancijske imovine</t>
  </si>
  <si>
    <t>Rashodi za nabavu neproizvedene dugotrajne imovine</t>
  </si>
  <si>
    <t>BROJČANA OZNAKA I NAZIV</t>
  </si>
  <si>
    <t>UKUPNI RASHODI</t>
  </si>
  <si>
    <t>II. POSEBNI DIO</t>
  </si>
  <si>
    <t>I. OPĆI DIO</t>
  </si>
  <si>
    <t>Šifra</t>
  </si>
  <si>
    <t xml:space="preserve">Naziv </t>
  </si>
  <si>
    <t>Materijalni rashodi</t>
  </si>
  <si>
    <t>Vlastiti prihodi</t>
  </si>
  <si>
    <t>Prihodi od prodaje proizvedene dugotrajne imovine</t>
  </si>
  <si>
    <t>Pomoći iz inozemstva i od subjekata unutar općeg proračuna</t>
  </si>
  <si>
    <t>Prihodi iz nadležnog proračuna i od HZZO-a temeljem ugovornih obveza</t>
  </si>
  <si>
    <t>Ostali prihodi za posebne namjene</t>
  </si>
  <si>
    <t>Rashodi za nabavu proizvedene dugotrajne imovine</t>
  </si>
  <si>
    <t>Prihodi od upravnih i administrativnih pristojbi, pristojbi po posebnim propisima i naknada</t>
  </si>
  <si>
    <t>Prihodi od prodaje proizvoda i robe te pruženih usluga, prihodi od donacija te povrati po protestiranim jamstvima</t>
  </si>
  <si>
    <t>Donacije</t>
  </si>
  <si>
    <t>Kazne, upravne mjere i ostali prihodi</t>
  </si>
  <si>
    <t>07 Zdravstvo</t>
  </si>
  <si>
    <t>073 Bolničke službe</t>
  </si>
  <si>
    <t>Financijski rashodi</t>
  </si>
  <si>
    <t>Ostali rashodi</t>
  </si>
  <si>
    <t>Rashodi za dodatna ulaganja na nefinancijskoj imovini</t>
  </si>
  <si>
    <t>096</t>
  </si>
  <si>
    <t>MINISTARSTVO ZDRAVSTVA</t>
  </si>
  <si>
    <t>09620</t>
  </si>
  <si>
    <t>Zdravstvene ustanove u vlasništvu države</t>
  </si>
  <si>
    <t>33185</t>
  </si>
  <si>
    <t>Opća bolnica Virovitica</t>
  </si>
  <si>
    <t>Investicije u zdravstvenu infrastrukturu</t>
  </si>
  <si>
    <t>K958002</t>
  </si>
  <si>
    <t>Izravna kapitalna ulaganja</t>
  </si>
  <si>
    <t>Sigurnost građana i pravo na zdravstvene usluge</t>
  </si>
  <si>
    <t>A958001</t>
  </si>
  <si>
    <t>Administracija i upravljanje</t>
  </si>
  <si>
    <t>Ostale pomoći</t>
  </si>
  <si>
    <t>Prihodi od prodaje ili zamjene nefinancijske imovine i nadoknade s osnova osiguranja</t>
  </si>
  <si>
    <t>Povećanje/
Smanjenje</t>
  </si>
  <si>
    <t>A958003</t>
  </si>
  <si>
    <t>PRIJENOS SREDSTAVA IZ PRETHODNE GODINE</t>
  </si>
  <si>
    <t>PRIJENOS SREDSTAVA U SLJEDEĆU GODINU</t>
  </si>
  <si>
    <t>A2. PRIHODI I RASHODI PREMA IZVORIMA FINANCIRANJA</t>
  </si>
  <si>
    <t>UKUPNO PRIHODI</t>
  </si>
  <si>
    <t>1 Opći prihodi i primici</t>
  </si>
  <si>
    <t>11 Opći prihodi i primici</t>
  </si>
  <si>
    <t>3 Vlastiti prihodi</t>
  </si>
  <si>
    <t>31 Vlastiti prihodi</t>
  </si>
  <si>
    <t>4 Prihodi za posebne namjene</t>
  </si>
  <si>
    <t>43 Ostali prihodi za posebne namjene</t>
  </si>
  <si>
    <t>5 Pomoći</t>
  </si>
  <si>
    <t>52 Ostale pomoći</t>
  </si>
  <si>
    <t>6 Donacije</t>
  </si>
  <si>
    <t>61 Donacije</t>
  </si>
  <si>
    <t>7 Prihodi od prodaje ili zamjene nefinancijske imovine i naknade s naslova osiguranja</t>
  </si>
  <si>
    <t>71 Prihodi od prodaje ili zamjene nefinancijske imovine i naknade s naslova osiguranja</t>
  </si>
  <si>
    <t>UKUPNO RASHODI</t>
  </si>
  <si>
    <t>RKP 33185</t>
  </si>
  <si>
    <t>6 PRIHODI POSLOVANJA</t>
  </si>
  <si>
    <t>7 PRIHODI OD PRODAJE NEFINANCIJSKE IMOVINE</t>
  </si>
  <si>
    <t>PRIHODII UKUPNO</t>
  </si>
  <si>
    <t>8 PRIMICI OD FINANCIJSKE IMOVINE I ZADUŽIVANJA</t>
  </si>
  <si>
    <t>3 RASHODI  POSLOVANJA</t>
  </si>
  <si>
    <t>4 RASHODI ZA NABAVU NEFINANCIJSKE IMOVINE</t>
  </si>
  <si>
    <t>5 IZDACI ZA FINANCIJSKU IMOVINU I OTPLATE ZAJMOVA</t>
  </si>
  <si>
    <t>RAZLIKA PRIMITAKA I IZDATAKA</t>
  </si>
  <si>
    <t>A. SAŽETAK RAČUNA PRIHODA I RASHODA</t>
  </si>
  <si>
    <t>B. SAŽETAK RAČUNA FINANCIRANJA</t>
  </si>
  <si>
    <t xml:space="preserve">UKUPNI RASHODI </t>
  </si>
  <si>
    <t>A3. RASHODI PREMA FUNKCIJSKOJ KLASIFIKACIJI</t>
  </si>
  <si>
    <t>Razred/
skupina</t>
  </si>
  <si>
    <t>Povećanje/
smanjenje</t>
  </si>
  <si>
    <t>A1. PRIHODI I RASHODI PREMA EKONOMSKOJ KLASIFIKACIJI</t>
  </si>
  <si>
    <t>0731 Usluge općih bolnica</t>
  </si>
  <si>
    <t>IZMJENE I DOPUNE FINANCIJSKOG PLANA OPĆE BOLNICE VIROVITICA 
ZA 2025. GODINU</t>
  </si>
  <si>
    <t>Plan za 2025.</t>
  </si>
  <si>
    <t>Novi plan 
za 2025.</t>
  </si>
  <si>
    <t>Novi plan
za 2025.</t>
  </si>
  <si>
    <t>Novi plan za 2025.</t>
  </si>
  <si>
    <t xml:space="preserve">Novi plan 
za 2025. </t>
  </si>
  <si>
    <t>11</t>
  </si>
  <si>
    <t>31</t>
  </si>
  <si>
    <t>43</t>
  </si>
  <si>
    <t>52</t>
  </si>
  <si>
    <t>61</t>
  </si>
  <si>
    <t>71</t>
  </si>
  <si>
    <t>Administracija i upravljanje (iz evidencijskih prihoda)</t>
  </si>
  <si>
    <t>Klasa: 510-03/25-01/2382</t>
  </si>
  <si>
    <t>Ur.broj: 2189-043-06/17-25-14</t>
  </si>
  <si>
    <t>Virovitica, 30. listopada 2025. godine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</si>
</sst>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6"/>
      <color indexed="8"/>
      <name val="Arial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indexed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1"/>
      <color theme="1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4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3" fontId="3" fillId="2" borderId="3" xfId="0" applyNumberFormat="1" applyFont="1" applyFill="1" applyBorder="1" applyAlignment="1">
      <alignment horizontal="right"/>
    </xf>
    <xf numFmtId="0" fontId="8" fillId="2" borderId="3" xfId="0" applyFont="1" applyFill="1" applyBorder="1" applyAlignment="1">
      <alignment horizontal="left" vertical="center" wrapText="1"/>
    </xf>
    <xf numFmtId="0" fontId="6" fillId="2" borderId="3" xfId="0" quotePrefix="1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7" fillId="2" borderId="3" xfId="0" quotePrefix="1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horizontal="right" vertical="center"/>
    </xf>
    <xf numFmtId="0" fontId="0" fillId="0" borderId="4" xfId="0" applyBorder="1"/>
    <xf numFmtId="0" fontId="11" fillId="4" borderId="4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left" vertical="center" wrapText="1"/>
    </xf>
    <xf numFmtId="3" fontId="13" fillId="2" borderId="3" xfId="0" applyNumberFormat="1" applyFont="1" applyFill="1" applyBorder="1" applyAlignment="1">
      <alignment horizontal="right"/>
    </xf>
    <xf numFmtId="49" fontId="11" fillId="2" borderId="4" xfId="0" applyNumberFormat="1" applyFont="1" applyFill="1" applyBorder="1" applyAlignment="1">
      <alignment vertical="center" wrapText="1"/>
    </xf>
    <xf numFmtId="3" fontId="11" fillId="2" borderId="4" xfId="0" applyNumberFormat="1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left" vertical="center" wrapText="1"/>
    </xf>
    <xf numFmtId="3" fontId="11" fillId="6" borderId="3" xfId="0" applyNumberFormat="1" applyFont="1" applyFill="1" applyBorder="1" applyAlignment="1">
      <alignment horizontal="right" vertical="center"/>
    </xf>
    <xf numFmtId="0" fontId="11" fillId="7" borderId="4" xfId="0" applyFont="1" applyFill="1" applyBorder="1" applyAlignment="1">
      <alignment horizontal="left" vertical="center" wrapText="1"/>
    </xf>
    <xf numFmtId="3" fontId="11" fillId="7" borderId="3" xfId="0" applyNumberFormat="1" applyFont="1" applyFill="1" applyBorder="1" applyAlignment="1">
      <alignment horizontal="right" vertical="center"/>
    </xf>
    <xf numFmtId="1" fontId="11" fillId="5" borderId="1" xfId="0" applyNumberFormat="1" applyFont="1" applyFill="1" applyBorder="1" applyAlignment="1">
      <alignment vertical="center" wrapText="1"/>
    </xf>
    <xf numFmtId="1" fontId="11" fillId="5" borderId="2" xfId="0" applyNumberFormat="1" applyFont="1" applyFill="1" applyBorder="1" applyAlignment="1">
      <alignment vertical="center" wrapText="1"/>
    </xf>
    <xf numFmtId="1" fontId="11" fillId="5" borderId="4" xfId="0" applyNumberFormat="1" applyFont="1" applyFill="1" applyBorder="1" applyAlignment="1">
      <alignment vertical="center" wrapText="1"/>
    </xf>
    <xf numFmtId="0" fontId="11" fillId="5" borderId="4" xfId="0" applyFont="1" applyFill="1" applyBorder="1" applyAlignment="1">
      <alignment horizontal="left" vertical="center" wrapText="1"/>
    </xf>
    <xf numFmtId="3" fontId="11" fillId="5" borderId="3" xfId="0" applyNumberFormat="1" applyFont="1" applyFill="1" applyBorder="1" applyAlignment="1">
      <alignment horizontal="right" vertical="center"/>
    </xf>
    <xf numFmtId="1" fontId="13" fillId="2" borderId="4" xfId="0" applyNumberFormat="1" applyFont="1" applyFill="1" applyBorder="1" applyAlignment="1">
      <alignment vertical="center" wrapText="1"/>
    </xf>
    <xf numFmtId="0" fontId="13" fillId="2" borderId="4" xfId="0" applyFont="1" applyFill="1" applyBorder="1" applyAlignment="1">
      <alignment horizontal="left" vertical="center" wrapText="1"/>
    </xf>
    <xf numFmtId="3" fontId="13" fillId="2" borderId="3" xfId="0" applyNumberFormat="1" applyFont="1" applyFill="1" applyBorder="1" applyAlignment="1">
      <alignment horizontal="right" vertical="center"/>
    </xf>
    <xf numFmtId="0" fontId="13" fillId="0" borderId="4" xfId="0" applyFont="1" applyBorder="1" applyAlignment="1">
      <alignment horizontal="left" vertical="center" wrapText="1"/>
    </xf>
    <xf numFmtId="3" fontId="13" fillId="0" borderId="3" xfId="0" applyNumberFormat="1" applyFont="1" applyBorder="1" applyAlignment="1">
      <alignment horizontal="right" vertical="center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3" xfId="0" applyFont="1" applyBorder="1" applyAlignment="1">
      <alignment horizontal="left" vertical="center" wrapText="1"/>
    </xf>
    <xf numFmtId="3" fontId="8" fillId="2" borderId="3" xfId="0" applyNumberFormat="1" applyFont="1" applyFill="1" applyBorder="1" applyAlignment="1">
      <alignment horizontal="right" vertical="center" wrapText="1"/>
    </xf>
    <xf numFmtId="0" fontId="7" fillId="2" borderId="3" xfId="0" quotePrefix="1" applyFont="1" applyFill="1" applyBorder="1" applyAlignment="1">
      <alignment horizontal="left" vertical="center" wrapText="1" indent="1"/>
    </xf>
    <xf numFmtId="0" fontId="7" fillId="2" borderId="3" xfId="0" applyFont="1" applyFill="1" applyBorder="1" applyAlignment="1">
      <alignment horizontal="left" vertical="center" wrapText="1" indent="1"/>
    </xf>
    <xf numFmtId="3" fontId="3" fillId="2" borderId="3" xfId="0" applyNumberFormat="1" applyFont="1" applyFill="1" applyBorder="1" applyAlignment="1">
      <alignment horizontal="right" vertical="center"/>
    </xf>
    <xf numFmtId="0" fontId="1" fillId="0" borderId="0" xfId="0" applyFont="1"/>
    <xf numFmtId="3" fontId="5" fillId="2" borderId="4" xfId="0" applyNumberFormat="1" applyFont="1" applyFill="1" applyBorder="1" applyAlignment="1">
      <alignment horizontal="right" vertical="center"/>
    </xf>
    <xf numFmtId="3" fontId="3" fillId="0" borderId="3" xfId="0" applyNumberFormat="1" applyFont="1" applyBorder="1" applyAlignment="1">
      <alignment horizontal="right" vertical="center"/>
    </xf>
    <xf numFmtId="3" fontId="3" fillId="2" borderId="4" xfId="0" applyNumberFormat="1" applyFont="1" applyFill="1" applyBorder="1" applyAlignment="1">
      <alignment horizontal="right" vertical="center"/>
    </xf>
    <xf numFmtId="0" fontId="5" fillId="0" borderId="4" xfId="0" applyFont="1" applyBorder="1" applyAlignment="1">
      <alignment horizontal="left" vertical="center" wrapText="1"/>
    </xf>
    <xf numFmtId="3" fontId="5" fillId="0" borderId="4" xfId="0" applyNumberFormat="1" applyFont="1" applyBorder="1" applyAlignment="1">
      <alignment horizontal="right" vertical="center" wrapText="1"/>
    </xf>
    <xf numFmtId="3" fontId="5" fillId="2" borderId="3" xfId="0" applyNumberFormat="1" applyFont="1" applyFill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 wrapText="1"/>
    </xf>
    <xf numFmtId="3" fontId="5" fillId="2" borderId="3" xfId="0" applyNumberFormat="1" applyFont="1" applyFill="1" applyBorder="1" applyAlignment="1">
      <alignment horizontal="right"/>
    </xf>
    <xf numFmtId="0" fontId="17" fillId="0" borderId="0" xfId="0" applyFont="1"/>
    <xf numFmtId="0" fontId="4" fillId="0" borderId="0" xfId="0" applyFont="1" applyAlignment="1">
      <alignment horizontal="left" wrapText="1"/>
    </xf>
    <xf numFmtId="0" fontId="9" fillId="0" borderId="0" xfId="0" applyFont="1" applyAlignment="1">
      <alignment wrapText="1"/>
    </xf>
    <xf numFmtId="0" fontId="4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5" xfId="0" applyFont="1" applyBorder="1" applyAlignment="1">
      <alignment horizontal="right" vertical="center"/>
    </xf>
    <xf numFmtId="0" fontId="19" fillId="0" borderId="1" xfId="0" quotePrefix="1" applyFont="1" applyBorder="1" applyAlignment="1">
      <alignment horizontal="left" vertical="center" wrapText="1"/>
    </xf>
    <xf numFmtId="0" fontId="19" fillId="0" borderId="2" xfId="0" quotePrefix="1" applyFont="1" applyBorder="1" applyAlignment="1">
      <alignment horizontal="left" vertical="center" wrapText="1"/>
    </xf>
    <xf numFmtId="0" fontId="19" fillId="0" borderId="2" xfId="0" quotePrefix="1" applyFont="1" applyBorder="1" applyAlignment="1">
      <alignment horizontal="center" vertical="center" wrapText="1"/>
    </xf>
    <xf numFmtId="0" fontId="19" fillId="0" borderId="2" xfId="0" quotePrefix="1" applyFont="1" applyBorder="1" applyAlignment="1">
      <alignment horizontal="left" vertical="center"/>
    </xf>
    <xf numFmtId="0" fontId="19" fillId="2" borderId="3" xfId="0" applyFont="1" applyFill="1" applyBorder="1" applyAlignment="1">
      <alignment horizontal="center" vertical="center" wrapText="1"/>
    </xf>
    <xf numFmtId="3" fontId="19" fillId="0" borderId="3" xfId="0" applyNumberFormat="1" applyFont="1" applyBorder="1" applyAlignment="1">
      <alignment horizontal="right" vertical="center"/>
    </xf>
    <xf numFmtId="0" fontId="19" fillId="3" borderId="1" xfId="0" applyFont="1" applyFill="1" applyBorder="1" applyAlignment="1">
      <alignment horizontal="left" vertical="center"/>
    </xf>
    <xf numFmtId="0" fontId="20" fillId="3" borderId="2" xfId="0" applyFont="1" applyFill="1" applyBorder="1" applyAlignment="1">
      <alignment vertical="center"/>
    </xf>
    <xf numFmtId="3" fontId="19" fillId="3" borderId="3" xfId="0" applyNumberFormat="1" applyFont="1" applyFill="1" applyBorder="1" applyAlignment="1">
      <alignment horizontal="right" vertical="center"/>
    </xf>
    <xf numFmtId="3" fontId="19" fillId="0" borderId="3" xfId="0" applyNumberFormat="1" applyFont="1" applyBorder="1" applyAlignment="1">
      <alignment horizontal="right" vertical="center" wrapText="1"/>
    </xf>
    <xf numFmtId="0" fontId="19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/>
    <xf numFmtId="0" fontId="19" fillId="0" borderId="1" xfId="0" quotePrefix="1" applyFont="1" applyBorder="1" applyAlignment="1">
      <alignment horizontal="left" wrapText="1"/>
    </xf>
    <xf numFmtId="0" fontId="19" fillId="0" borderId="2" xfId="0" quotePrefix="1" applyFont="1" applyBorder="1" applyAlignment="1">
      <alignment horizontal="left" wrapText="1"/>
    </xf>
    <xf numFmtId="0" fontId="19" fillId="0" borderId="2" xfId="0" quotePrefix="1" applyFont="1" applyBorder="1" applyAlignment="1">
      <alignment horizontal="center" wrapText="1"/>
    </xf>
    <xf numFmtId="0" fontId="19" fillId="0" borderId="2" xfId="0" quotePrefix="1" applyFont="1" applyBorder="1" applyAlignment="1">
      <alignment horizontal="left"/>
    </xf>
    <xf numFmtId="3" fontId="19" fillId="0" borderId="3" xfId="0" applyNumberFormat="1" applyFont="1" applyBorder="1" applyAlignment="1">
      <alignment horizontal="right"/>
    </xf>
    <xf numFmtId="3" fontId="19" fillId="3" borderId="3" xfId="0" applyNumberFormat="1" applyFont="1" applyFill="1" applyBorder="1" applyAlignment="1">
      <alignment horizontal="right"/>
    </xf>
    <xf numFmtId="0" fontId="21" fillId="4" borderId="3" xfId="0" applyFont="1" applyFill="1" applyBorder="1" applyAlignment="1">
      <alignment horizontal="center" vertical="center" wrapText="1"/>
    </xf>
    <xf numFmtId="3" fontId="21" fillId="0" borderId="4" xfId="0" applyNumberFormat="1" applyFont="1" applyBorder="1" applyAlignment="1">
      <alignment horizontal="right" vertical="center" wrapText="1"/>
    </xf>
    <xf numFmtId="3" fontId="21" fillId="2" borderId="4" xfId="0" applyNumberFormat="1" applyFont="1" applyFill="1" applyBorder="1" applyAlignment="1">
      <alignment horizontal="right" vertical="center"/>
    </xf>
    <xf numFmtId="3" fontId="14" fillId="0" borderId="3" xfId="0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 wrapText="1"/>
    </xf>
    <xf numFmtId="3" fontId="21" fillId="0" borderId="3" xfId="0" applyNumberFormat="1" applyFont="1" applyBorder="1" applyAlignment="1">
      <alignment horizontal="right" vertical="center" wrapText="1"/>
    </xf>
    <xf numFmtId="3" fontId="21" fillId="2" borderId="3" xfId="0" applyNumberFormat="1" applyFont="1" applyFill="1" applyBorder="1" applyAlignment="1">
      <alignment horizontal="right" vertical="center"/>
    </xf>
    <xf numFmtId="3" fontId="14" fillId="2" borderId="3" xfId="0" applyNumberFormat="1" applyFont="1" applyFill="1" applyBorder="1" applyAlignment="1">
      <alignment horizontal="right" vertical="center"/>
    </xf>
    <xf numFmtId="0" fontId="21" fillId="3" borderId="4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3" fontId="21" fillId="2" borderId="3" xfId="0" applyNumberFormat="1" applyFont="1" applyFill="1" applyBorder="1" applyAlignment="1">
      <alignment horizontal="right" vertical="center" wrapText="1"/>
    </xf>
    <xf numFmtId="3" fontId="14" fillId="2" borderId="3" xfId="0" applyNumberFormat="1" applyFont="1" applyFill="1" applyBorder="1" applyAlignment="1">
      <alignment horizontal="right"/>
    </xf>
    <xf numFmtId="0" fontId="24" fillId="0" borderId="0" xfId="0" applyFont="1"/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  <xf numFmtId="3" fontId="11" fillId="2" borderId="4" xfId="0" applyNumberFormat="1" applyFont="1" applyFill="1" applyBorder="1" applyAlignment="1">
      <alignment horizontal="right"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/>
    </xf>
    <xf numFmtId="3" fontId="5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20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/>
    </xf>
    <xf numFmtId="0" fontId="19" fillId="0" borderId="1" xfId="0" quotePrefix="1" applyFont="1" applyBorder="1" applyAlignment="1">
      <alignment horizontal="left" vertical="center"/>
    </xf>
    <xf numFmtId="0" fontId="19" fillId="3" borderId="1" xfId="0" quotePrefix="1" applyFont="1" applyFill="1" applyBorder="1" applyAlignment="1">
      <alignment horizontal="left" vertical="center" wrapText="1"/>
    </xf>
    <xf numFmtId="0" fontId="20" fillId="3" borderId="2" xfId="0" applyFont="1" applyFill="1" applyBorder="1" applyAlignment="1">
      <alignment vertical="center" wrapText="1"/>
    </xf>
    <xf numFmtId="0" fontId="19" fillId="0" borderId="1" xfId="0" quotePrefix="1" applyFont="1" applyBorder="1" applyAlignment="1">
      <alignment horizontal="left" wrapText="1"/>
    </xf>
    <xf numFmtId="0" fontId="19" fillId="0" borderId="2" xfId="0" quotePrefix="1" applyFont="1" applyBorder="1" applyAlignment="1">
      <alignment horizontal="left" wrapText="1"/>
    </xf>
    <xf numFmtId="0" fontId="19" fillId="0" borderId="4" xfId="0" quotePrefix="1" applyFont="1" applyBorder="1" applyAlignment="1">
      <alignment horizontal="left" wrapText="1"/>
    </xf>
    <xf numFmtId="0" fontId="19" fillId="0" borderId="1" xfId="0" quotePrefix="1" applyFont="1" applyBorder="1" applyAlignment="1">
      <alignment horizontal="left" vertical="center" wrapText="1"/>
    </xf>
    <xf numFmtId="0" fontId="19" fillId="0" borderId="2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1" fontId="13" fillId="2" borderId="1" xfId="0" applyNumberFormat="1" applyFont="1" applyFill="1" applyBorder="1" applyAlignment="1">
      <alignment horizontal="center" vertical="center" wrapText="1"/>
    </xf>
    <xf numFmtId="1" fontId="13" fillId="2" borderId="2" xfId="0" applyNumberFormat="1" applyFont="1" applyFill="1" applyBorder="1" applyAlignment="1">
      <alignment horizontal="center" vertical="center" wrapText="1"/>
    </xf>
    <xf numFmtId="1" fontId="13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" fontId="13" fillId="0" borderId="1" xfId="0" applyNumberFormat="1" applyFont="1" applyBorder="1" applyAlignment="1">
      <alignment horizontal="center" vertical="center" wrapText="1"/>
    </xf>
    <xf numFmtId="1" fontId="13" fillId="0" borderId="2" xfId="0" applyNumberFormat="1" applyFont="1" applyBorder="1" applyAlignment="1">
      <alignment horizontal="center" vertical="center" wrapText="1"/>
    </xf>
    <xf numFmtId="1" fontId="13" fillId="0" borderId="4" xfId="0" applyNumberFormat="1" applyFont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0" fontId="11" fillId="7" borderId="2" xfId="0" applyFont="1" applyFill="1" applyBorder="1" applyAlignment="1">
      <alignment horizontal="left" vertical="center" wrapText="1"/>
    </xf>
    <xf numFmtId="0" fontId="11" fillId="7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49" fontId="11" fillId="2" borderId="2" xfId="0" applyNumberFormat="1" applyFont="1" applyFill="1" applyBorder="1" applyAlignment="1">
      <alignment horizontal="left" vertical="center" wrapText="1"/>
    </xf>
    <xf numFmtId="49" fontId="11" fillId="2" borderId="4" xfId="0" applyNumberFormat="1" applyFont="1" applyFill="1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left" vertical="center" wrapText="1" indent="1"/>
    </xf>
    <xf numFmtId="49" fontId="11" fillId="2" borderId="2" xfId="0" applyNumberFormat="1" applyFont="1" applyFill="1" applyBorder="1" applyAlignment="1">
      <alignment horizontal="left" vertical="center" wrapText="1" indent="1"/>
    </xf>
    <xf numFmtId="49" fontId="11" fillId="2" borderId="4" xfId="0" applyNumberFormat="1" applyFont="1" applyFill="1" applyBorder="1" applyAlignment="1">
      <alignment horizontal="left" vertical="center" wrapText="1" inden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2" xfId="0" applyNumberFormat="1" applyFont="1" applyFill="1" applyBorder="1" applyAlignment="1">
      <alignment horizontal="center" vertical="center" wrapText="1"/>
    </xf>
  </cellXfs>
  <cellStyles count="2">
    <cellStyle name="Normalno" xfId="0" builtinId="0"/>
    <cellStyle name="Obično_List7" xfId="1" xr:uid="{90D22B93-195E-45CC-BE15-91BAAE16E61E}"/>
  </cellStyles>
  <dxfs count="0"/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6"/>
  <sheetViews>
    <sheetView showGridLines="0" workbookViewId="0">
      <selection activeCell="A2" sqref="A2:H2"/>
    </sheetView>
  </sheetViews>
  <sheetFormatPr defaultRowHeight="15" x14ac:dyDescent="0.25"/>
  <cols>
    <col min="1" max="1" width="9.85546875" customWidth="1"/>
    <col min="5" max="5" width="22.28515625" customWidth="1"/>
    <col min="6" max="8" width="20.7109375" customWidth="1"/>
  </cols>
  <sheetData>
    <row r="1" spans="1:11" x14ac:dyDescent="0.25">
      <c r="A1" s="48" t="s">
        <v>69</v>
      </c>
    </row>
    <row r="2" spans="1:11" ht="42" customHeight="1" x14ac:dyDescent="0.25">
      <c r="A2" s="103" t="s">
        <v>86</v>
      </c>
      <c r="B2" s="103"/>
      <c r="C2" s="103"/>
      <c r="D2" s="103"/>
      <c r="E2" s="103"/>
      <c r="F2" s="103"/>
      <c r="G2" s="103"/>
      <c r="H2" s="103"/>
    </row>
    <row r="3" spans="1:11" ht="18" customHeight="1" x14ac:dyDescent="0.25">
      <c r="A3" s="14"/>
      <c r="B3" s="14"/>
      <c r="C3" s="14"/>
      <c r="D3" s="14"/>
      <c r="E3" s="14"/>
      <c r="F3" s="14"/>
      <c r="G3" s="14"/>
      <c r="H3" s="14"/>
    </row>
    <row r="4" spans="1:11" ht="15.75" x14ac:dyDescent="0.25">
      <c r="A4" s="103" t="s">
        <v>17</v>
      </c>
      <c r="B4" s="103"/>
      <c r="C4" s="103"/>
      <c r="D4" s="103"/>
      <c r="E4" s="103"/>
      <c r="F4" s="103"/>
      <c r="G4" s="106"/>
      <c r="H4" s="106"/>
    </row>
    <row r="5" spans="1:11" ht="15.75" x14ac:dyDescent="0.25">
      <c r="A5" s="14"/>
      <c r="B5" s="14"/>
      <c r="C5" s="14"/>
      <c r="D5" s="14"/>
      <c r="E5" s="14"/>
      <c r="F5" s="14"/>
      <c r="G5" s="37"/>
      <c r="H5" s="37"/>
    </row>
    <row r="6" spans="1:11" ht="11.25" customHeight="1" x14ac:dyDescent="0.25">
      <c r="A6" s="14"/>
      <c r="B6" s="14"/>
      <c r="C6" s="14"/>
      <c r="D6" s="14"/>
      <c r="E6" s="14"/>
      <c r="F6" s="14"/>
      <c r="G6" s="37"/>
      <c r="H6" s="37"/>
    </row>
    <row r="7" spans="1:11" ht="18" customHeight="1" x14ac:dyDescent="0.25">
      <c r="A7" s="103" t="s">
        <v>78</v>
      </c>
      <c r="B7" s="104"/>
      <c r="C7" s="104"/>
      <c r="D7" s="104"/>
      <c r="E7" s="104"/>
      <c r="F7" s="104"/>
      <c r="G7" s="104"/>
      <c r="H7" s="104"/>
    </row>
    <row r="8" spans="1:11" ht="7.5" customHeight="1" x14ac:dyDescent="0.25">
      <c r="A8" s="58"/>
      <c r="B8" s="59"/>
      <c r="C8" s="59"/>
      <c r="D8" s="59"/>
      <c r="E8" s="60"/>
      <c r="F8" s="61"/>
      <c r="G8" s="61"/>
      <c r="H8" s="62"/>
    </row>
    <row r="9" spans="1:11" ht="31.5" x14ac:dyDescent="0.25">
      <c r="A9" s="63"/>
      <c r="B9" s="64"/>
      <c r="C9" s="64"/>
      <c r="D9" s="65"/>
      <c r="E9" s="66"/>
      <c r="F9" s="67" t="s">
        <v>87</v>
      </c>
      <c r="G9" s="67" t="s">
        <v>83</v>
      </c>
      <c r="H9" s="67" t="s">
        <v>88</v>
      </c>
    </row>
    <row r="10" spans="1:11" ht="15.75" x14ac:dyDescent="0.25">
      <c r="A10" s="107" t="s">
        <v>70</v>
      </c>
      <c r="B10" s="108"/>
      <c r="C10" s="108"/>
      <c r="D10" s="108"/>
      <c r="E10" s="109"/>
      <c r="F10" s="68">
        <v>40834498</v>
      </c>
      <c r="G10" s="68">
        <f>H10-F10</f>
        <v>-169167</v>
      </c>
      <c r="H10" s="68">
        <v>40665331</v>
      </c>
    </row>
    <row r="11" spans="1:11" ht="15.75" x14ac:dyDescent="0.25">
      <c r="A11" s="110" t="s">
        <v>71</v>
      </c>
      <c r="B11" s="109"/>
      <c r="C11" s="109"/>
      <c r="D11" s="109"/>
      <c r="E11" s="109"/>
      <c r="F11" s="68">
        <v>1000</v>
      </c>
      <c r="G11" s="68">
        <f>H11-F11</f>
        <v>-423</v>
      </c>
      <c r="H11" s="68">
        <v>577</v>
      </c>
    </row>
    <row r="12" spans="1:11" ht="15.75" x14ac:dyDescent="0.25">
      <c r="A12" s="69" t="s">
        <v>72</v>
      </c>
      <c r="B12" s="70"/>
      <c r="C12" s="70"/>
      <c r="D12" s="70"/>
      <c r="E12" s="70"/>
      <c r="F12" s="71">
        <f>F10+F11</f>
        <v>40835498</v>
      </c>
      <c r="G12" s="71">
        <f>G10+G11</f>
        <v>-169590</v>
      </c>
      <c r="H12" s="71">
        <f>H10+H11</f>
        <v>40665908</v>
      </c>
    </row>
    <row r="13" spans="1:11" ht="15.75" x14ac:dyDescent="0.25">
      <c r="A13" s="116" t="s">
        <v>74</v>
      </c>
      <c r="B13" s="108"/>
      <c r="C13" s="108"/>
      <c r="D13" s="108"/>
      <c r="E13" s="108"/>
      <c r="F13" s="68">
        <v>39529698</v>
      </c>
      <c r="G13" s="68">
        <f>H13-F13</f>
        <v>98479</v>
      </c>
      <c r="H13" s="68">
        <v>39628177</v>
      </c>
    </row>
    <row r="14" spans="1:11" ht="15.75" x14ac:dyDescent="0.25">
      <c r="A14" s="110" t="s">
        <v>75</v>
      </c>
      <c r="B14" s="109"/>
      <c r="C14" s="109"/>
      <c r="D14" s="109"/>
      <c r="E14" s="109"/>
      <c r="F14" s="68">
        <v>1305800</v>
      </c>
      <c r="G14" s="68">
        <f>H14-F14</f>
        <v>30369</v>
      </c>
      <c r="H14" s="72">
        <v>1336169</v>
      </c>
    </row>
    <row r="15" spans="1:11" ht="15.75" x14ac:dyDescent="0.25">
      <c r="A15" s="69" t="s">
        <v>0</v>
      </c>
      <c r="B15" s="70"/>
      <c r="C15" s="70"/>
      <c r="D15" s="70"/>
      <c r="E15" s="70"/>
      <c r="F15" s="71">
        <f>F13+F14</f>
        <v>40835498</v>
      </c>
      <c r="G15" s="71">
        <f>G13+G14</f>
        <v>128848</v>
      </c>
      <c r="H15" s="71">
        <f>H13+H14</f>
        <v>40964346</v>
      </c>
    </row>
    <row r="16" spans="1:11" ht="15.75" customHeight="1" x14ac:dyDescent="0.3">
      <c r="A16" s="111" t="s">
        <v>1</v>
      </c>
      <c r="B16" s="112"/>
      <c r="C16" s="112"/>
      <c r="D16" s="112"/>
      <c r="E16" s="112"/>
      <c r="F16" s="71">
        <f>F12-F15</f>
        <v>0</v>
      </c>
      <c r="G16" s="71">
        <f>G12-G15</f>
        <v>-298438</v>
      </c>
      <c r="H16" s="71">
        <f>H12-H15</f>
        <v>-298438</v>
      </c>
      <c r="K16" s="57"/>
    </row>
    <row r="17" spans="1:8" ht="15.75" x14ac:dyDescent="0.25">
      <c r="A17" s="73"/>
      <c r="B17" s="74"/>
      <c r="C17" s="74"/>
      <c r="D17" s="74"/>
      <c r="E17" s="74"/>
      <c r="F17" s="75"/>
      <c r="G17" s="75"/>
      <c r="H17" s="75"/>
    </row>
    <row r="18" spans="1:8" ht="18" customHeight="1" x14ac:dyDescent="0.25">
      <c r="A18" s="105" t="s">
        <v>79</v>
      </c>
      <c r="B18" s="104"/>
      <c r="C18" s="104"/>
      <c r="D18" s="104"/>
      <c r="E18" s="104"/>
      <c r="F18" s="104"/>
      <c r="G18" s="104"/>
      <c r="H18" s="104"/>
    </row>
    <row r="19" spans="1:8" ht="9" customHeight="1" x14ac:dyDescent="0.25">
      <c r="A19" s="73"/>
      <c r="B19" s="74"/>
      <c r="C19" s="74"/>
      <c r="D19" s="74"/>
      <c r="E19" s="74"/>
      <c r="F19" s="75"/>
      <c r="G19" s="75"/>
      <c r="H19" s="75"/>
    </row>
    <row r="20" spans="1:8" ht="31.5" x14ac:dyDescent="0.25">
      <c r="A20" s="76"/>
      <c r="B20" s="77"/>
      <c r="C20" s="77"/>
      <c r="D20" s="78"/>
      <c r="E20" s="79"/>
      <c r="F20" s="67" t="s">
        <v>87</v>
      </c>
      <c r="G20" s="67" t="s">
        <v>83</v>
      </c>
      <c r="H20" s="67" t="s">
        <v>88</v>
      </c>
    </row>
    <row r="21" spans="1:8" ht="15.75" customHeight="1" x14ac:dyDescent="0.25">
      <c r="A21" s="107" t="s">
        <v>73</v>
      </c>
      <c r="B21" s="117"/>
      <c r="C21" s="117"/>
      <c r="D21" s="117"/>
      <c r="E21" s="118"/>
      <c r="F21" s="80"/>
      <c r="G21" s="80"/>
      <c r="H21" s="80"/>
    </row>
    <row r="22" spans="1:8" ht="15.75" customHeight="1" x14ac:dyDescent="0.25">
      <c r="A22" s="107" t="s">
        <v>76</v>
      </c>
      <c r="B22" s="108"/>
      <c r="C22" s="108"/>
      <c r="D22" s="108"/>
      <c r="E22" s="108"/>
      <c r="F22" s="80"/>
      <c r="G22" s="80"/>
      <c r="H22" s="80"/>
    </row>
    <row r="23" spans="1:8" ht="15.75" customHeight="1" x14ac:dyDescent="0.25">
      <c r="A23" s="111" t="s">
        <v>77</v>
      </c>
      <c r="B23" s="112"/>
      <c r="C23" s="112"/>
      <c r="D23" s="112"/>
      <c r="E23" s="112"/>
      <c r="F23" s="81"/>
      <c r="G23" s="81"/>
      <c r="H23" s="81"/>
    </row>
    <row r="24" spans="1:8" ht="15.75" customHeight="1" x14ac:dyDescent="0.25">
      <c r="A24" s="113" t="s">
        <v>52</v>
      </c>
      <c r="B24" s="114"/>
      <c r="C24" s="114"/>
      <c r="D24" s="114"/>
      <c r="E24" s="115"/>
      <c r="F24" s="100">
        <v>220000</v>
      </c>
      <c r="G24" s="100">
        <f>H24-F24</f>
        <v>78438</v>
      </c>
      <c r="H24" s="80">
        <v>298438</v>
      </c>
    </row>
    <row r="25" spans="1:8" ht="15.75" x14ac:dyDescent="0.25">
      <c r="A25" s="113" t="s">
        <v>53</v>
      </c>
      <c r="B25" s="114"/>
      <c r="C25" s="114"/>
      <c r="D25" s="114"/>
      <c r="E25" s="115"/>
      <c r="F25" s="100">
        <v>-220000</v>
      </c>
      <c r="G25" s="100"/>
      <c r="H25" s="80"/>
    </row>
    <row r="26" spans="1:8" ht="15.75" customHeight="1" x14ac:dyDescent="0.25">
      <c r="A26" s="111" t="s">
        <v>2</v>
      </c>
      <c r="B26" s="112"/>
      <c r="C26" s="112"/>
      <c r="D26" s="112"/>
      <c r="E26" s="112"/>
      <c r="F26" s="71"/>
      <c r="G26" s="71"/>
      <c r="H26" s="71"/>
    </row>
    <row r="27" spans="1:8" ht="15.75" customHeight="1" x14ac:dyDescent="0.25">
      <c r="A27" s="111" t="s">
        <v>3</v>
      </c>
      <c r="B27" s="112"/>
      <c r="C27" s="112"/>
      <c r="D27" s="112"/>
      <c r="E27" s="112"/>
      <c r="F27" s="71"/>
      <c r="G27" s="71"/>
      <c r="H27" s="71"/>
    </row>
    <row r="30" spans="1:8" ht="30" customHeight="1" x14ac:dyDescent="0.25"/>
    <row r="34" ht="11.25" customHeight="1" x14ac:dyDescent="0.25"/>
    <row r="35" ht="8.25" customHeight="1" x14ac:dyDescent="0.25"/>
    <row r="36" ht="29.25" customHeight="1" x14ac:dyDescent="0.25"/>
  </sheetData>
  <mergeCells count="16">
    <mergeCell ref="A25:E25"/>
    <mergeCell ref="A26:E26"/>
    <mergeCell ref="A27:E27"/>
    <mergeCell ref="A23:E23"/>
    <mergeCell ref="A13:E13"/>
    <mergeCell ref="A21:E21"/>
    <mergeCell ref="A22:E22"/>
    <mergeCell ref="A24:E24"/>
    <mergeCell ref="A7:H7"/>
    <mergeCell ref="A18:H18"/>
    <mergeCell ref="A2:H2"/>
    <mergeCell ref="A4:H4"/>
    <mergeCell ref="A10:E10"/>
    <mergeCell ref="A11:E11"/>
    <mergeCell ref="A14:E14"/>
    <mergeCell ref="A16:E16"/>
  </mergeCells>
  <pageMargins left="0.7" right="0.7" top="0.75" bottom="0.75" header="0.3" footer="0.3"/>
  <pageSetup paperSize="9" orientation="landscape" r:id="rId1"/>
  <ignoredErrors>
    <ignoredError sqref="G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0"/>
  <sheetViews>
    <sheetView showGridLines="0" workbookViewId="0">
      <selection activeCell="A3" sqref="A3:F3"/>
    </sheetView>
  </sheetViews>
  <sheetFormatPr defaultRowHeight="15" x14ac:dyDescent="0.25"/>
  <cols>
    <col min="1" max="1" width="4.7109375" customWidth="1"/>
    <col min="2" max="2" width="5.5703125" bestFit="1" customWidth="1"/>
    <col min="3" max="3" width="46.5703125" customWidth="1"/>
    <col min="4" max="6" width="18.7109375" customWidth="1"/>
  </cols>
  <sheetData>
    <row r="1" spans="1:7" ht="15.75" x14ac:dyDescent="0.25">
      <c r="A1" s="103"/>
      <c r="B1" s="103"/>
      <c r="C1" s="103"/>
      <c r="D1" s="103"/>
      <c r="E1" s="103"/>
      <c r="F1" s="103"/>
      <c r="G1" s="103"/>
    </row>
    <row r="2" spans="1:7" ht="18" customHeight="1" x14ac:dyDescent="0.25">
      <c r="A2" s="1"/>
      <c r="B2" s="1"/>
      <c r="C2" s="1"/>
      <c r="D2" s="1"/>
      <c r="E2" s="1"/>
      <c r="F2" s="1"/>
    </row>
    <row r="3" spans="1:7" ht="15.75" x14ac:dyDescent="0.25">
      <c r="A3" s="103" t="s">
        <v>17</v>
      </c>
      <c r="B3" s="103"/>
      <c r="C3" s="103"/>
      <c r="D3" s="103"/>
      <c r="E3" s="103"/>
      <c r="F3" s="106"/>
    </row>
    <row r="4" spans="1:7" ht="6.75" customHeight="1" x14ac:dyDescent="0.25">
      <c r="A4" s="1"/>
      <c r="B4" s="1"/>
      <c r="C4" s="1"/>
      <c r="D4" s="1"/>
      <c r="E4" s="1"/>
      <c r="F4" s="2"/>
    </row>
    <row r="5" spans="1:7" ht="18" customHeight="1" x14ac:dyDescent="0.25">
      <c r="A5" s="103" t="s">
        <v>5</v>
      </c>
      <c r="B5" s="104"/>
      <c r="C5" s="104"/>
      <c r="D5" s="104"/>
      <c r="E5" s="104"/>
      <c r="F5" s="104"/>
    </row>
    <row r="6" spans="1:7" ht="9" customHeight="1" x14ac:dyDescent="0.25">
      <c r="A6" s="1"/>
      <c r="B6" s="1"/>
      <c r="C6" s="1"/>
      <c r="D6" s="1"/>
      <c r="E6" s="1"/>
      <c r="F6" s="2"/>
    </row>
    <row r="7" spans="1:7" ht="15.75" x14ac:dyDescent="0.25">
      <c r="A7" s="103" t="s">
        <v>84</v>
      </c>
      <c r="B7" s="123"/>
      <c r="C7" s="123"/>
      <c r="D7" s="123"/>
      <c r="E7" s="123"/>
      <c r="F7" s="123"/>
    </row>
    <row r="8" spans="1:7" ht="6.75" customHeight="1" x14ac:dyDescent="0.25">
      <c r="A8" s="1"/>
      <c r="B8" s="1"/>
      <c r="C8" s="1"/>
      <c r="D8" s="1"/>
      <c r="E8" s="1"/>
      <c r="F8" s="2"/>
    </row>
    <row r="9" spans="1:7" ht="25.5" x14ac:dyDescent="0.25">
      <c r="A9" s="121" t="s">
        <v>82</v>
      </c>
      <c r="B9" s="122"/>
      <c r="C9" s="9" t="s">
        <v>4</v>
      </c>
      <c r="D9" s="10" t="s">
        <v>87</v>
      </c>
      <c r="E9" s="82" t="s">
        <v>83</v>
      </c>
      <c r="F9" s="10" t="s">
        <v>91</v>
      </c>
    </row>
    <row r="10" spans="1:7" x14ac:dyDescent="0.25">
      <c r="A10" s="119"/>
      <c r="B10" s="120"/>
      <c r="C10" s="52" t="s">
        <v>55</v>
      </c>
      <c r="D10" s="53">
        <f>D11+D17</f>
        <v>40835498</v>
      </c>
      <c r="E10" s="83">
        <f>E11+E17</f>
        <v>-169590</v>
      </c>
      <c r="F10" s="53">
        <f>F11+F17</f>
        <v>40665908</v>
      </c>
    </row>
    <row r="11" spans="1:7" ht="15.75" customHeight="1" x14ac:dyDescent="0.25">
      <c r="A11" s="4">
        <v>6</v>
      </c>
      <c r="B11" s="4"/>
      <c r="C11" s="4" t="s">
        <v>6</v>
      </c>
      <c r="D11" s="49">
        <f>D12+D13+D14+D15+D16</f>
        <v>40834498</v>
      </c>
      <c r="E11" s="84">
        <f>E12+E13+E14+E15+E16</f>
        <v>-169167</v>
      </c>
      <c r="F11" s="49">
        <f>F12+F13+F14+F15+F16</f>
        <v>40665331</v>
      </c>
    </row>
    <row r="12" spans="1:7" ht="25.5" x14ac:dyDescent="0.25">
      <c r="A12" s="4"/>
      <c r="B12" s="7">
        <v>63</v>
      </c>
      <c r="C12" s="7" t="s">
        <v>23</v>
      </c>
      <c r="D12" s="50">
        <v>355000</v>
      </c>
      <c r="E12" s="85">
        <f>F12-D12</f>
        <v>-164218</v>
      </c>
      <c r="F12" s="50">
        <v>190782</v>
      </c>
    </row>
    <row r="13" spans="1:7" ht="25.5" x14ac:dyDescent="0.25">
      <c r="A13" s="5"/>
      <c r="B13" s="5">
        <v>65</v>
      </c>
      <c r="C13" s="7" t="s">
        <v>27</v>
      </c>
      <c r="D13" s="50">
        <v>3500000</v>
      </c>
      <c r="E13" s="85">
        <f>F13-D13</f>
        <v>50000</v>
      </c>
      <c r="F13" s="50">
        <v>3550000</v>
      </c>
    </row>
    <row r="14" spans="1:7" ht="38.25" x14ac:dyDescent="0.25">
      <c r="A14" s="5"/>
      <c r="B14" s="5">
        <v>66</v>
      </c>
      <c r="C14" s="7" t="s">
        <v>28</v>
      </c>
      <c r="D14" s="51">
        <v>250000</v>
      </c>
      <c r="E14" s="85">
        <f>F14-D14</f>
        <v>-83429</v>
      </c>
      <c r="F14" s="101">
        <v>166571</v>
      </c>
    </row>
    <row r="15" spans="1:7" ht="25.5" x14ac:dyDescent="0.25">
      <c r="A15" s="5"/>
      <c r="B15" s="5">
        <v>67</v>
      </c>
      <c r="C15" s="7" t="s">
        <v>24</v>
      </c>
      <c r="D15" s="51">
        <v>36719498</v>
      </c>
      <c r="E15" s="85">
        <f>F15-D15</f>
        <v>28480</v>
      </c>
      <c r="F15" s="101">
        <v>36747978</v>
      </c>
    </row>
    <row r="16" spans="1:7" x14ac:dyDescent="0.25">
      <c r="A16" s="5"/>
      <c r="B16" s="5">
        <v>68</v>
      </c>
      <c r="C16" s="7" t="s">
        <v>30</v>
      </c>
      <c r="D16" s="51">
        <v>10000</v>
      </c>
      <c r="E16" s="85">
        <f>F16-D16</f>
        <v>0</v>
      </c>
      <c r="F16" s="101">
        <v>10000</v>
      </c>
    </row>
    <row r="17" spans="1:6" x14ac:dyDescent="0.25">
      <c r="A17" s="6">
        <v>7</v>
      </c>
      <c r="B17" s="6"/>
      <c r="C17" s="11" t="s">
        <v>8</v>
      </c>
      <c r="D17" s="49">
        <f t="shared" ref="D17:F17" si="0">D18</f>
        <v>1000</v>
      </c>
      <c r="E17" s="84">
        <f t="shared" si="0"/>
        <v>-423</v>
      </c>
      <c r="F17" s="102">
        <f t="shared" si="0"/>
        <v>577</v>
      </c>
    </row>
    <row r="18" spans="1:6" x14ac:dyDescent="0.25">
      <c r="A18" s="7"/>
      <c r="B18" s="7">
        <v>72</v>
      </c>
      <c r="C18" s="12" t="s">
        <v>22</v>
      </c>
      <c r="D18" s="51">
        <v>1000</v>
      </c>
      <c r="E18" s="85">
        <f>F18-D18</f>
        <v>-423</v>
      </c>
      <c r="F18" s="101">
        <v>577</v>
      </c>
    </row>
    <row r="19" spans="1:6" ht="14.25" customHeight="1" x14ac:dyDescent="0.25">
      <c r="A19" s="1"/>
      <c r="B19" s="1"/>
      <c r="C19" s="1"/>
      <c r="D19" s="1"/>
      <c r="E19" s="86"/>
      <c r="F19" s="2"/>
    </row>
    <row r="20" spans="1:6" ht="25.5" x14ac:dyDescent="0.25">
      <c r="A20" s="121" t="s">
        <v>82</v>
      </c>
      <c r="B20" s="122"/>
      <c r="C20" s="9" t="s">
        <v>9</v>
      </c>
      <c r="D20" s="10" t="s">
        <v>87</v>
      </c>
      <c r="E20" s="82" t="s">
        <v>83</v>
      </c>
      <c r="F20" s="10" t="s">
        <v>91</v>
      </c>
    </row>
    <row r="21" spans="1:6" x14ac:dyDescent="0.25">
      <c r="A21" s="119"/>
      <c r="B21" s="120"/>
      <c r="C21" s="52" t="s">
        <v>80</v>
      </c>
      <c r="D21" s="55">
        <f>D22+D27</f>
        <v>40835498</v>
      </c>
      <c r="E21" s="87">
        <f>E22+E27</f>
        <v>128848</v>
      </c>
      <c r="F21" s="55">
        <f>F22+F27</f>
        <v>40964346</v>
      </c>
    </row>
    <row r="22" spans="1:6" ht="15.75" customHeight="1" x14ac:dyDescent="0.25">
      <c r="A22" s="4">
        <v>3</v>
      </c>
      <c r="B22" s="4"/>
      <c r="C22" s="4" t="s">
        <v>10</v>
      </c>
      <c r="D22" s="54">
        <f>D23+D24+D25+D26</f>
        <v>39529698</v>
      </c>
      <c r="E22" s="88">
        <f>E23+E24+E25+E26</f>
        <v>98479</v>
      </c>
      <c r="F22" s="54">
        <f>F23+F24+F25+F26</f>
        <v>39628177</v>
      </c>
    </row>
    <row r="23" spans="1:6" ht="15.75" customHeight="1" x14ac:dyDescent="0.25">
      <c r="A23" s="4"/>
      <c r="B23" s="7">
        <v>31</v>
      </c>
      <c r="C23" s="7" t="s">
        <v>11</v>
      </c>
      <c r="D23" s="47">
        <v>31289163</v>
      </c>
      <c r="E23" s="89">
        <f>F23-D23</f>
        <v>-140990</v>
      </c>
      <c r="F23" s="47">
        <v>31148173</v>
      </c>
    </row>
    <row r="24" spans="1:6" x14ac:dyDescent="0.25">
      <c r="A24" s="5"/>
      <c r="B24" s="5">
        <v>32</v>
      </c>
      <c r="C24" s="5" t="s">
        <v>20</v>
      </c>
      <c r="D24" s="47">
        <v>8123535</v>
      </c>
      <c r="E24" s="89">
        <f>F24-D24</f>
        <v>267969</v>
      </c>
      <c r="F24" s="47">
        <v>8391504</v>
      </c>
    </row>
    <row r="25" spans="1:6" x14ac:dyDescent="0.25">
      <c r="A25" s="5"/>
      <c r="B25" s="5">
        <v>34</v>
      </c>
      <c r="C25" s="5" t="s">
        <v>33</v>
      </c>
      <c r="D25" s="47">
        <v>113000</v>
      </c>
      <c r="E25" s="89">
        <f>F25-D25</f>
        <v>-50000</v>
      </c>
      <c r="F25" s="47">
        <v>63000</v>
      </c>
    </row>
    <row r="26" spans="1:6" x14ac:dyDescent="0.25">
      <c r="A26" s="5"/>
      <c r="B26" s="5">
        <v>38</v>
      </c>
      <c r="C26" s="5" t="s">
        <v>34</v>
      </c>
      <c r="D26" s="47">
        <v>4000</v>
      </c>
      <c r="E26" s="89">
        <f>F26-D26</f>
        <v>21500</v>
      </c>
      <c r="F26" s="47">
        <v>25500</v>
      </c>
    </row>
    <row r="27" spans="1:6" x14ac:dyDescent="0.25">
      <c r="A27" s="6">
        <v>4</v>
      </c>
      <c r="B27" s="6"/>
      <c r="C27" s="11" t="s">
        <v>12</v>
      </c>
      <c r="D27" s="54">
        <f>D28+D29+D30</f>
        <v>1305800</v>
      </c>
      <c r="E27" s="88">
        <f>E28+E29+E30</f>
        <v>30369</v>
      </c>
      <c r="F27" s="54">
        <f>F28+F29+F30</f>
        <v>1336169</v>
      </c>
    </row>
    <row r="28" spans="1:6" x14ac:dyDescent="0.25">
      <c r="A28" s="7"/>
      <c r="B28" s="7">
        <v>41</v>
      </c>
      <c r="C28" s="12" t="s">
        <v>13</v>
      </c>
      <c r="D28" s="47">
        <v>26000</v>
      </c>
      <c r="E28" s="89">
        <f>F28-D28</f>
        <v>3369</v>
      </c>
      <c r="F28" s="47">
        <v>29369</v>
      </c>
    </row>
    <row r="29" spans="1:6" x14ac:dyDescent="0.25">
      <c r="A29" s="7"/>
      <c r="B29" s="7">
        <v>42</v>
      </c>
      <c r="C29" s="12" t="s">
        <v>26</v>
      </c>
      <c r="D29" s="47">
        <v>1029800</v>
      </c>
      <c r="E29" s="89">
        <f>F29-D29</f>
        <v>-133000</v>
      </c>
      <c r="F29" s="47">
        <v>896800</v>
      </c>
    </row>
    <row r="30" spans="1:6" x14ac:dyDescent="0.25">
      <c r="A30" s="7"/>
      <c r="B30" s="7">
        <v>45</v>
      </c>
      <c r="C30" s="12" t="s">
        <v>35</v>
      </c>
      <c r="D30" s="47">
        <v>250000</v>
      </c>
      <c r="E30" s="89">
        <f>F30-D30</f>
        <v>160000</v>
      </c>
      <c r="F30" s="47">
        <v>410000</v>
      </c>
    </row>
  </sheetData>
  <mergeCells count="8">
    <mergeCell ref="A21:B21"/>
    <mergeCell ref="A9:B9"/>
    <mergeCell ref="A20:B20"/>
    <mergeCell ref="A1:G1"/>
    <mergeCell ref="A7:F7"/>
    <mergeCell ref="A3:F3"/>
    <mergeCell ref="A5:F5"/>
    <mergeCell ref="A10:B10"/>
  </mergeCells>
  <pageMargins left="0.7" right="0.7" top="0.75" bottom="0.75" header="0.3" footer="0.3"/>
  <pageSetup paperSize="9" scale="71" orientation="portrait" r:id="rId1"/>
  <ignoredErrors>
    <ignoredError sqref="E17 E27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0AE28-0F44-4BF6-89A8-46FBB0695FB3}">
  <sheetPr>
    <pageSetUpPr fitToPage="1"/>
  </sheetPr>
  <dimension ref="A1:F32"/>
  <sheetViews>
    <sheetView showGridLines="0" topLeftCell="A3" zoomScaleNormal="100" workbookViewId="0">
      <selection activeCell="F31" sqref="F31"/>
    </sheetView>
  </sheetViews>
  <sheetFormatPr defaultRowHeight="15" x14ac:dyDescent="0.25"/>
  <cols>
    <col min="1" max="1" width="44.7109375" customWidth="1"/>
    <col min="2" max="4" width="20.7109375" customWidth="1"/>
    <col min="5" max="6" width="25.28515625" customWidth="1"/>
  </cols>
  <sheetData>
    <row r="1" spans="1:6" ht="18" x14ac:dyDescent="0.25">
      <c r="A1" s="1"/>
      <c r="B1" s="1"/>
      <c r="C1" s="1"/>
      <c r="D1" s="1"/>
      <c r="E1" s="1"/>
      <c r="F1" s="1"/>
    </row>
    <row r="2" spans="1:6" ht="15.75" customHeight="1" x14ac:dyDescent="0.25">
      <c r="A2" s="103" t="s">
        <v>54</v>
      </c>
      <c r="B2" s="103"/>
      <c r="C2" s="103"/>
      <c r="D2" s="103"/>
      <c r="E2" s="38"/>
      <c r="F2" s="38"/>
    </row>
    <row r="3" spans="1:6" ht="18" x14ac:dyDescent="0.25">
      <c r="A3" s="1"/>
      <c r="B3" s="1"/>
      <c r="C3" s="1"/>
      <c r="D3" s="1"/>
      <c r="E3" s="2"/>
      <c r="F3" s="2"/>
    </row>
    <row r="4" spans="1:6" ht="25.5" customHeight="1" x14ac:dyDescent="0.25">
      <c r="A4" s="40" t="s">
        <v>14</v>
      </c>
      <c r="B4" s="39" t="s">
        <v>87</v>
      </c>
      <c r="C4" s="90" t="s">
        <v>83</v>
      </c>
      <c r="D4" s="39" t="s">
        <v>90</v>
      </c>
    </row>
    <row r="5" spans="1:6" s="42" customFormat="1" ht="11.25" x14ac:dyDescent="0.2">
      <c r="A5" s="41">
        <v>1</v>
      </c>
      <c r="B5" s="41">
        <v>2</v>
      </c>
      <c r="C5" s="91">
        <v>3</v>
      </c>
      <c r="D5" s="41">
        <v>4</v>
      </c>
    </row>
    <row r="6" spans="1:6" x14ac:dyDescent="0.25">
      <c r="A6" s="43" t="s">
        <v>55</v>
      </c>
      <c r="B6" s="44">
        <f>B7+B9+B11+B13+B15+B17</f>
        <v>40835498</v>
      </c>
      <c r="C6" s="92">
        <f>C7+C9+C11+C13+C15+C17</f>
        <v>-169590</v>
      </c>
      <c r="D6" s="44">
        <f>D7+D9+D11+D13+D15+D17</f>
        <v>40665908</v>
      </c>
    </row>
    <row r="7" spans="1:6" x14ac:dyDescent="0.25">
      <c r="A7" s="4" t="s">
        <v>56</v>
      </c>
      <c r="B7" s="44">
        <f>B8</f>
        <v>2725182</v>
      </c>
      <c r="C7" s="92">
        <f>C8</f>
        <v>-97762</v>
      </c>
      <c r="D7" s="44">
        <f>D8</f>
        <v>2627420</v>
      </c>
    </row>
    <row r="8" spans="1:6" x14ac:dyDescent="0.25">
      <c r="A8" s="45" t="s">
        <v>57</v>
      </c>
      <c r="B8" s="3">
        <v>2725182</v>
      </c>
      <c r="C8" s="93">
        <f>D8-B8</f>
        <v>-97762</v>
      </c>
      <c r="D8" s="3">
        <v>2627420</v>
      </c>
    </row>
    <row r="9" spans="1:6" x14ac:dyDescent="0.25">
      <c r="A9" s="4" t="s">
        <v>58</v>
      </c>
      <c r="B9" s="44">
        <f>B10</f>
        <v>120000</v>
      </c>
      <c r="C9" s="92">
        <f>C10</f>
        <v>37842</v>
      </c>
      <c r="D9" s="44">
        <f>D10</f>
        <v>157842</v>
      </c>
    </row>
    <row r="10" spans="1:6" x14ac:dyDescent="0.25">
      <c r="A10" s="46" t="s">
        <v>59</v>
      </c>
      <c r="B10" s="3">
        <v>120000</v>
      </c>
      <c r="C10" s="93">
        <f>D10-B10</f>
        <v>37842</v>
      </c>
      <c r="D10" s="3">
        <v>157842</v>
      </c>
    </row>
    <row r="11" spans="1:6" x14ac:dyDescent="0.25">
      <c r="A11" s="4" t="s">
        <v>60</v>
      </c>
      <c r="B11" s="44">
        <f>B12</f>
        <v>37504316</v>
      </c>
      <c r="C11" s="92">
        <f>C12</f>
        <v>176242</v>
      </c>
      <c r="D11" s="44">
        <f>D12</f>
        <v>37680558</v>
      </c>
    </row>
    <row r="12" spans="1:6" x14ac:dyDescent="0.25">
      <c r="A12" s="46" t="s">
        <v>61</v>
      </c>
      <c r="B12" s="3">
        <v>37504316</v>
      </c>
      <c r="C12" s="93">
        <f>D12-B12</f>
        <v>176242</v>
      </c>
      <c r="D12" s="3">
        <v>37680558</v>
      </c>
    </row>
    <row r="13" spans="1:6" x14ac:dyDescent="0.25">
      <c r="A13" s="4" t="s">
        <v>62</v>
      </c>
      <c r="B13" s="44">
        <f>B14</f>
        <v>355000</v>
      </c>
      <c r="C13" s="92">
        <f>C14</f>
        <v>-164218</v>
      </c>
      <c r="D13" s="44">
        <f>D14</f>
        <v>190782</v>
      </c>
    </row>
    <row r="14" spans="1:6" x14ac:dyDescent="0.25">
      <c r="A14" s="46" t="s">
        <v>63</v>
      </c>
      <c r="B14" s="3">
        <v>355000</v>
      </c>
      <c r="C14" s="93">
        <f>D14-B14</f>
        <v>-164218</v>
      </c>
      <c r="D14" s="3">
        <v>190782</v>
      </c>
    </row>
    <row r="15" spans="1:6" x14ac:dyDescent="0.25">
      <c r="A15" s="4" t="s">
        <v>64</v>
      </c>
      <c r="B15" s="44">
        <f>B16</f>
        <v>130000</v>
      </c>
      <c r="C15" s="92">
        <f>C16</f>
        <v>-121271</v>
      </c>
      <c r="D15" s="44">
        <f>D16</f>
        <v>8729</v>
      </c>
    </row>
    <row r="16" spans="1:6" x14ac:dyDescent="0.25">
      <c r="A16" s="46" t="s">
        <v>65</v>
      </c>
      <c r="B16" s="3">
        <v>130000</v>
      </c>
      <c r="C16" s="93">
        <f>D16-B16</f>
        <v>-121271</v>
      </c>
      <c r="D16" s="3">
        <v>8729</v>
      </c>
    </row>
    <row r="17" spans="1:4" ht="25.5" x14ac:dyDescent="0.25">
      <c r="A17" s="4" t="s">
        <v>66</v>
      </c>
      <c r="B17" s="44">
        <f>B18</f>
        <v>1000</v>
      </c>
      <c r="C17" s="92">
        <f>C18</f>
        <v>-423</v>
      </c>
      <c r="D17" s="44">
        <f>D18</f>
        <v>577</v>
      </c>
    </row>
    <row r="18" spans="1:4" ht="25.5" x14ac:dyDescent="0.25">
      <c r="A18" s="46" t="s">
        <v>67</v>
      </c>
      <c r="B18" s="47">
        <v>1000</v>
      </c>
      <c r="C18" s="89">
        <f>D18-B18</f>
        <v>-423</v>
      </c>
      <c r="D18" s="50">
        <v>577</v>
      </c>
    </row>
    <row r="19" spans="1:4" x14ac:dyDescent="0.25">
      <c r="C19" s="94"/>
    </row>
    <row r="20" spans="1:4" x14ac:dyDescent="0.25">
      <c r="A20" s="4" t="s">
        <v>68</v>
      </c>
      <c r="B20" s="44">
        <f>B21+B23+B25+B27+B29+B31</f>
        <v>40835498</v>
      </c>
      <c r="C20" s="92">
        <f>C21+C23+C25+C27+C29+C31</f>
        <v>128848</v>
      </c>
      <c r="D20" s="44">
        <f>D21+D23+D25+D27+D29+D31</f>
        <v>40964346</v>
      </c>
    </row>
    <row r="21" spans="1:4" x14ac:dyDescent="0.25">
      <c r="A21" s="4" t="s">
        <v>56</v>
      </c>
      <c r="B21" s="44">
        <f>B22</f>
        <v>2725182</v>
      </c>
      <c r="C21" s="92">
        <f>C22</f>
        <v>-97762</v>
      </c>
      <c r="D21" s="44">
        <f>D22</f>
        <v>2627420</v>
      </c>
    </row>
    <row r="22" spans="1:4" x14ac:dyDescent="0.25">
      <c r="A22" s="45" t="s">
        <v>57</v>
      </c>
      <c r="B22" s="3">
        <v>2725182</v>
      </c>
      <c r="C22" s="93">
        <f>D22-B22</f>
        <v>-97762</v>
      </c>
      <c r="D22" s="3">
        <v>2627420</v>
      </c>
    </row>
    <row r="23" spans="1:4" x14ac:dyDescent="0.25">
      <c r="A23" s="4" t="s">
        <v>58</v>
      </c>
      <c r="B23" s="44">
        <f>B24</f>
        <v>120000</v>
      </c>
      <c r="C23" s="92">
        <f>C24</f>
        <v>121010</v>
      </c>
      <c r="D23" s="44">
        <f>D24</f>
        <v>241010</v>
      </c>
    </row>
    <row r="24" spans="1:4" x14ac:dyDescent="0.25">
      <c r="A24" s="46" t="s">
        <v>59</v>
      </c>
      <c r="B24" s="3">
        <v>120000</v>
      </c>
      <c r="C24" s="93">
        <f>D24-B24</f>
        <v>121010</v>
      </c>
      <c r="D24" s="3">
        <v>241010</v>
      </c>
    </row>
    <row r="25" spans="1:4" x14ac:dyDescent="0.25">
      <c r="A25" s="4" t="s">
        <v>60</v>
      </c>
      <c r="B25" s="44">
        <f>B26</f>
        <v>37504316</v>
      </c>
      <c r="C25" s="92">
        <f>C26</f>
        <v>282500</v>
      </c>
      <c r="D25" s="44">
        <f>D26</f>
        <v>37786816</v>
      </c>
    </row>
    <row r="26" spans="1:4" x14ac:dyDescent="0.25">
      <c r="A26" s="46" t="s">
        <v>61</v>
      </c>
      <c r="B26" s="3">
        <v>37504316</v>
      </c>
      <c r="C26" s="93">
        <f>D26-B26</f>
        <v>282500</v>
      </c>
      <c r="D26" s="3">
        <v>37786816</v>
      </c>
    </row>
    <row r="27" spans="1:4" x14ac:dyDescent="0.25">
      <c r="A27" s="4" t="s">
        <v>62</v>
      </c>
      <c r="B27" s="44">
        <f>B28</f>
        <v>355000</v>
      </c>
      <c r="C27" s="92">
        <f>C28</f>
        <v>-57900</v>
      </c>
      <c r="D27" s="44">
        <f>D28</f>
        <v>297100</v>
      </c>
    </row>
    <row r="28" spans="1:4" x14ac:dyDescent="0.25">
      <c r="A28" s="46" t="s">
        <v>63</v>
      </c>
      <c r="B28" s="3">
        <v>355000</v>
      </c>
      <c r="C28" s="93">
        <f>D28-B28</f>
        <v>-57900</v>
      </c>
      <c r="D28" s="3">
        <v>297100</v>
      </c>
    </row>
    <row r="29" spans="1:4" x14ac:dyDescent="0.25">
      <c r="A29" s="4" t="s">
        <v>64</v>
      </c>
      <c r="B29" s="44">
        <f>B30</f>
        <v>130000</v>
      </c>
      <c r="C29" s="92">
        <f>C30</f>
        <v>-119000</v>
      </c>
      <c r="D29" s="44">
        <f>D30</f>
        <v>11000</v>
      </c>
    </row>
    <row r="30" spans="1:4" x14ac:dyDescent="0.25">
      <c r="A30" s="46" t="s">
        <v>65</v>
      </c>
      <c r="B30" s="3">
        <v>130000</v>
      </c>
      <c r="C30" s="93">
        <f>D30-B30</f>
        <v>-119000</v>
      </c>
      <c r="D30" s="3">
        <v>11000</v>
      </c>
    </row>
    <row r="31" spans="1:4" ht="25.5" x14ac:dyDescent="0.25">
      <c r="A31" s="4" t="s">
        <v>66</v>
      </c>
      <c r="B31" s="44">
        <f>B32</f>
        <v>1000</v>
      </c>
      <c r="C31" s="92">
        <f>C32</f>
        <v>0</v>
      </c>
      <c r="D31" s="44">
        <f>D32</f>
        <v>1000</v>
      </c>
    </row>
    <row r="32" spans="1:4" ht="25.5" x14ac:dyDescent="0.25">
      <c r="A32" s="46" t="s">
        <v>67</v>
      </c>
      <c r="B32" s="47">
        <v>1000</v>
      </c>
      <c r="C32" s="89">
        <f>D32-B32</f>
        <v>0</v>
      </c>
      <c r="D32" s="47">
        <v>1000</v>
      </c>
    </row>
  </sheetData>
  <mergeCells count="1">
    <mergeCell ref="A2:D2"/>
  </mergeCells>
  <pageMargins left="0.7" right="0.7" top="0.75" bottom="0.75" header="0.3" footer="0.3"/>
  <pageSetup paperSize="9" scale="81" orientation="portrait" r:id="rId1"/>
  <ignoredErrors>
    <ignoredError sqref="C8:C17 C22:C31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8"/>
  <sheetViews>
    <sheetView showGridLines="0" workbookViewId="0">
      <selection activeCell="A2" sqref="A2:D8"/>
    </sheetView>
  </sheetViews>
  <sheetFormatPr defaultRowHeight="15" x14ac:dyDescent="0.25"/>
  <cols>
    <col min="1" max="1" width="37.7109375" customWidth="1"/>
    <col min="2" max="4" width="25.28515625" customWidth="1"/>
  </cols>
  <sheetData>
    <row r="1" spans="1:4" ht="18" x14ac:dyDescent="0.25">
      <c r="A1" s="1"/>
      <c r="B1" s="1"/>
      <c r="C1" s="1"/>
      <c r="D1" s="1"/>
    </row>
    <row r="2" spans="1:4" ht="15.75" x14ac:dyDescent="0.25">
      <c r="A2" s="103" t="s">
        <v>81</v>
      </c>
      <c r="B2" s="123"/>
      <c r="C2" s="123"/>
      <c r="D2" s="123"/>
    </row>
    <row r="3" spans="1:4" ht="18" x14ac:dyDescent="0.25">
      <c r="A3" s="1"/>
      <c r="B3" s="1"/>
      <c r="C3" s="1"/>
      <c r="D3" s="1"/>
    </row>
    <row r="4" spans="1:4" ht="25.5" x14ac:dyDescent="0.25">
      <c r="A4" s="10" t="s">
        <v>14</v>
      </c>
      <c r="B4" s="10" t="s">
        <v>87</v>
      </c>
      <c r="C4" s="82" t="s">
        <v>83</v>
      </c>
      <c r="D4" s="10" t="s">
        <v>90</v>
      </c>
    </row>
    <row r="5" spans="1:4" ht="15.75" customHeight="1" x14ac:dyDescent="0.25">
      <c r="A5" s="4" t="s">
        <v>15</v>
      </c>
      <c r="B5" s="56">
        <f t="shared" ref="B5:D6" si="0">B6</f>
        <v>40835498</v>
      </c>
      <c r="C5" s="56">
        <f t="shared" si="0"/>
        <v>128848</v>
      </c>
      <c r="D5" s="56">
        <f t="shared" si="0"/>
        <v>40964346</v>
      </c>
    </row>
    <row r="6" spans="1:4" ht="15.75" customHeight="1" x14ac:dyDescent="0.25">
      <c r="A6" s="4" t="s">
        <v>31</v>
      </c>
      <c r="B6" s="56">
        <f t="shared" si="0"/>
        <v>40835498</v>
      </c>
      <c r="C6" s="56">
        <f t="shared" si="0"/>
        <v>128848</v>
      </c>
      <c r="D6" s="56">
        <f t="shared" si="0"/>
        <v>40964346</v>
      </c>
    </row>
    <row r="7" spans="1:4" x14ac:dyDescent="0.25">
      <c r="A7" s="8" t="s">
        <v>32</v>
      </c>
      <c r="B7" s="3">
        <f>B8</f>
        <v>40835498</v>
      </c>
      <c r="C7" s="3">
        <f>C8</f>
        <v>128848</v>
      </c>
      <c r="D7" s="3">
        <f>D8</f>
        <v>40964346</v>
      </c>
    </row>
    <row r="8" spans="1:4" x14ac:dyDescent="0.25">
      <c r="A8" s="8" t="s">
        <v>85</v>
      </c>
      <c r="B8" s="3">
        <v>40835498</v>
      </c>
      <c r="C8" s="3">
        <f>D8-B8</f>
        <v>128848</v>
      </c>
      <c r="D8" s="3">
        <v>40964346</v>
      </c>
    </row>
  </sheetData>
  <mergeCells count="1">
    <mergeCell ref="A2:D2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67"/>
  <sheetViews>
    <sheetView showGridLines="0" tabSelected="1" workbookViewId="0">
      <selection activeCell="A2" sqref="A2:G2"/>
    </sheetView>
  </sheetViews>
  <sheetFormatPr defaultRowHeight="15" x14ac:dyDescent="0.25"/>
  <cols>
    <col min="1" max="1" width="7.42578125" bestFit="1" customWidth="1"/>
    <col min="2" max="2" width="8.42578125" bestFit="1" customWidth="1"/>
    <col min="3" max="3" width="8.7109375" customWidth="1"/>
    <col min="4" max="4" width="77.140625" customWidth="1"/>
    <col min="5" max="7" width="20.7109375" customWidth="1"/>
    <col min="8" max="8" width="12.7109375" bestFit="1" customWidth="1"/>
  </cols>
  <sheetData>
    <row r="1" spans="1:7" ht="12.75" customHeight="1" x14ac:dyDescent="0.25">
      <c r="A1" s="1"/>
      <c r="B1" s="1"/>
      <c r="C1" s="1"/>
      <c r="D1" s="1"/>
      <c r="E1" s="2"/>
      <c r="F1" s="2"/>
    </row>
    <row r="2" spans="1:7" ht="18" customHeight="1" x14ac:dyDescent="0.25">
      <c r="A2" s="103" t="s">
        <v>16</v>
      </c>
      <c r="B2" s="103"/>
      <c r="C2" s="103"/>
      <c r="D2" s="103"/>
      <c r="E2" s="103"/>
      <c r="F2" s="103"/>
      <c r="G2" s="103"/>
    </row>
    <row r="3" spans="1:7" ht="18" x14ac:dyDescent="0.25">
      <c r="A3" s="1"/>
      <c r="B3" s="1"/>
      <c r="C3" s="1"/>
      <c r="D3" s="1"/>
      <c r="E3" s="2"/>
      <c r="F3" s="2"/>
    </row>
    <row r="4" spans="1:7" ht="40.5" x14ac:dyDescent="0.25">
      <c r="A4" s="144" t="s">
        <v>18</v>
      </c>
      <c r="B4" s="145"/>
      <c r="C4" s="146"/>
      <c r="D4" s="17" t="s">
        <v>19</v>
      </c>
      <c r="E4" s="18" t="s">
        <v>87</v>
      </c>
      <c r="F4" s="18" t="s">
        <v>50</v>
      </c>
      <c r="G4" s="18" t="s">
        <v>89</v>
      </c>
    </row>
    <row r="5" spans="1:7" ht="20.25" x14ac:dyDescent="0.3">
      <c r="A5" s="138" t="s">
        <v>36</v>
      </c>
      <c r="B5" s="139"/>
      <c r="C5" s="140"/>
      <c r="D5" s="19" t="s">
        <v>37</v>
      </c>
      <c r="E5" s="20"/>
      <c r="F5" s="20"/>
      <c r="G5" s="20"/>
    </row>
    <row r="6" spans="1:7" ht="20.25" x14ac:dyDescent="0.3">
      <c r="A6" s="141" t="s">
        <v>38</v>
      </c>
      <c r="B6" s="142"/>
      <c r="C6" s="143"/>
      <c r="D6" s="19" t="s">
        <v>39</v>
      </c>
      <c r="E6" s="20"/>
      <c r="F6" s="20"/>
      <c r="G6" s="20"/>
    </row>
    <row r="7" spans="1:7" ht="21.75" customHeight="1" x14ac:dyDescent="0.25">
      <c r="A7" s="147" t="s">
        <v>40</v>
      </c>
      <c r="B7" s="148"/>
      <c r="C7" s="21"/>
      <c r="D7" s="19" t="s">
        <v>41</v>
      </c>
      <c r="E7" s="97">
        <f>SUM(E8:E13)</f>
        <v>40835498</v>
      </c>
      <c r="F7" s="97">
        <f>SUM(F8:F13)</f>
        <v>128848</v>
      </c>
      <c r="G7" s="97">
        <f>SUM(G8:G13)</f>
        <v>40964346</v>
      </c>
    </row>
    <row r="8" spans="1:7" ht="21.75" customHeight="1" x14ac:dyDescent="0.25">
      <c r="A8" s="95"/>
      <c r="B8" s="96" t="s">
        <v>92</v>
      </c>
      <c r="C8" s="21"/>
      <c r="D8" s="19" t="s">
        <v>7</v>
      </c>
      <c r="E8" s="97">
        <v>2725182</v>
      </c>
      <c r="F8" s="97">
        <f t="shared" ref="F8:F13" si="0">G8-E8</f>
        <v>-97762</v>
      </c>
      <c r="G8" s="97">
        <v>2627420</v>
      </c>
    </row>
    <row r="9" spans="1:7" ht="21.75" customHeight="1" x14ac:dyDescent="0.25">
      <c r="A9" s="95"/>
      <c r="B9" s="96" t="s">
        <v>93</v>
      </c>
      <c r="C9" s="21"/>
      <c r="D9" s="19" t="s">
        <v>21</v>
      </c>
      <c r="E9" s="97">
        <v>120000</v>
      </c>
      <c r="F9" s="97">
        <f t="shared" si="0"/>
        <v>121010</v>
      </c>
      <c r="G9" s="97">
        <v>241010</v>
      </c>
    </row>
    <row r="10" spans="1:7" ht="21.75" customHeight="1" x14ac:dyDescent="0.25">
      <c r="A10" s="95"/>
      <c r="B10" s="96" t="s">
        <v>94</v>
      </c>
      <c r="C10" s="21"/>
      <c r="D10" s="19" t="s">
        <v>25</v>
      </c>
      <c r="E10" s="97">
        <v>37504316</v>
      </c>
      <c r="F10" s="97">
        <f t="shared" si="0"/>
        <v>282500</v>
      </c>
      <c r="G10" s="97">
        <v>37786816</v>
      </c>
    </row>
    <row r="11" spans="1:7" ht="21.75" customHeight="1" x14ac:dyDescent="0.25">
      <c r="A11" s="95"/>
      <c r="B11" s="96" t="s">
        <v>95</v>
      </c>
      <c r="C11" s="21"/>
      <c r="D11" s="19" t="s">
        <v>48</v>
      </c>
      <c r="E11" s="97">
        <v>355000</v>
      </c>
      <c r="F11" s="97">
        <f t="shared" si="0"/>
        <v>-57900</v>
      </c>
      <c r="G11" s="97">
        <v>297100</v>
      </c>
    </row>
    <row r="12" spans="1:7" ht="21.75" customHeight="1" x14ac:dyDescent="0.25">
      <c r="A12" s="95"/>
      <c r="B12" s="96" t="s">
        <v>96</v>
      </c>
      <c r="C12" s="21"/>
      <c r="D12" s="19" t="s">
        <v>29</v>
      </c>
      <c r="E12" s="97">
        <v>130000</v>
      </c>
      <c r="F12" s="97">
        <f t="shared" si="0"/>
        <v>-119000</v>
      </c>
      <c r="G12" s="97">
        <v>11000</v>
      </c>
    </row>
    <row r="13" spans="1:7" ht="40.5" x14ac:dyDescent="0.25">
      <c r="A13" s="95"/>
      <c r="B13" s="96" t="s">
        <v>97</v>
      </c>
      <c r="C13" s="21"/>
      <c r="D13" s="19" t="s">
        <v>49</v>
      </c>
      <c r="E13" s="97">
        <v>1000</v>
      </c>
      <c r="F13" s="97">
        <f t="shared" si="0"/>
        <v>0</v>
      </c>
      <c r="G13" s="97">
        <v>1000</v>
      </c>
    </row>
    <row r="14" spans="1:7" ht="21.75" customHeight="1" x14ac:dyDescent="0.25">
      <c r="A14" s="95"/>
      <c r="B14" s="96"/>
      <c r="C14" s="21"/>
      <c r="D14" s="19"/>
      <c r="E14" s="22"/>
      <c r="F14" s="22"/>
      <c r="G14" s="22"/>
    </row>
    <row r="15" spans="1:7" ht="20.25" x14ac:dyDescent="0.25">
      <c r="A15" s="135">
        <v>3602</v>
      </c>
      <c r="B15" s="136"/>
      <c r="C15" s="137"/>
      <c r="D15" s="23" t="s">
        <v>42</v>
      </c>
      <c r="E15" s="24">
        <f t="shared" ref="E15:G16" si="1">E16</f>
        <v>1700000</v>
      </c>
      <c r="F15" s="24">
        <f t="shared" ref="F15:F26" si="2">G15-E15</f>
        <v>-100000</v>
      </c>
      <c r="G15" s="24">
        <f t="shared" si="1"/>
        <v>1600000</v>
      </c>
    </row>
    <row r="16" spans="1:7" ht="20.25" customHeight="1" x14ac:dyDescent="0.25">
      <c r="A16" s="131" t="s">
        <v>43</v>
      </c>
      <c r="B16" s="132"/>
      <c r="C16" s="133"/>
      <c r="D16" s="25" t="s">
        <v>44</v>
      </c>
      <c r="E16" s="26">
        <f t="shared" si="1"/>
        <v>1700000</v>
      </c>
      <c r="F16" s="26">
        <f t="shared" si="2"/>
        <v>-100000</v>
      </c>
      <c r="G16" s="26">
        <f t="shared" si="1"/>
        <v>1600000</v>
      </c>
    </row>
    <row r="17" spans="1:7" ht="20.25" x14ac:dyDescent="0.25">
      <c r="A17" s="27">
        <v>11</v>
      </c>
      <c r="B17" s="28"/>
      <c r="C17" s="29"/>
      <c r="D17" s="30" t="s">
        <v>7</v>
      </c>
      <c r="E17" s="31">
        <f>E20+E18</f>
        <v>1700000</v>
      </c>
      <c r="F17" s="31">
        <f t="shared" si="2"/>
        <v>-100000</v>
      </c>
      <c r="G17" s="31">
        <f>G20+G18</f>
        <v>1600000</v>
      </c>
    </row>
    <row r="18" spans="1:7" ht="20.25" x14ac:dyDescent="0.25">
      <c r="A18" s="124">
        <v>3</v>
      </c>
      <c r="B18" s="125"/>
      <c r="C18" s="32"/>
      <c r="D18" s="33" t="s">
        <v>10</v>
      </c>
      <c r="E18" s="34">
        <f>SUM(E19)</f>
        <v>559200</v>
      </c>
      <c r="F18" s="34">
        <f>SUM(F19)</f>
        <v>131</v>
      </c>
      <c r="G18" s="34">
        <f>SUM(G19)</f>
        <v>559331</v>
      </c>
    </row>
    <row r="19" spans="1:7" ht="20.25" x14ac:dyDescent="0.25">
      <c r="A19" s="124">
        <v>32</v>
      </c>
      <c r="B19" s="125"/>
      <c r="C19" s="126"/>
      <c r="D19" s="33" t="s">
        <v>20</v>
      </c>
      <c r="E19" s="34">
        <v>559200</v>
      </c>
      <c r="F19" s="34">
        <f>G19-E19</f>
        <v>131</v>
      </c>
      <c r="G19" s="34">
        <v>559331</v>
      </c>
    </row>
    <row r="20" spans="1:7" ht="20.25" x14ac:dyDescent="0.25">
      <c r="A20" s="124">
        <v>4</v>
      </c>
      <c r="B20" s="125"/>
      <c r="C20" s="32"/>
      <c r="D20" s="33" t="s">
        <v>12</v>
      </c>
      <c r="E20" s="34">
        <f>SUM(E21:E23)</f>
        <v>1140800</v>
      </c>
      <c r="F20" s="34">
        <f>SUM(F21:F23)</f>
        <v>-100131</v>
      </c>
      <c r="G20" s="34">
        <f>SUM(G21:G23)</f>
        <v>1040669</v>
      </c>
    </row>
    <row r="21" spans="1:7" ht="20.25" x14ac:dyDescent="0.25">
      <c r="A21" s="124">
        <v>41</v>
      </c>
      <c r="B21" s="125"/>
      <c r="C21" s="126"/>
      <c r="D21" s="33" t="s">
        <v>13</v>
      </c>
      <c r="E21" s="34">
        <v>26000</v>
      </c>
      <c r="F21" s="34">
        <f>G21-E21</f>
        <v>-131</v>
      </c>
      <c r="G21" s="34">
        <v>25869</v>
      </c>
    </row>
    <row r="22" spans="1:7" ht="20.25" x14ac:dyDescent="0.25">
      <c r="A22" s="124">
        <v>42</v>
      </c>
      <c r="B22" s="125"/>
      <c r="C22" s="126"/>
      <c r="D22" s="33" t="s">
        <v>26</v>
      </c>
      <c r="E22" s="34">
        <v>864800</v>
      </c>
      <c r="F22" s="34">
        <f>G22-E22</f>
        <v>-100000</v>
      </c>
      <c r="G22" s="34">
        <v>764800</v>
      </c>
    </row>
    <row r="23" spans="1:7" ht="20.25" x14ac:dyDescent="0.25">
      <c r="A23" s="124">
        <v>45</v>
      </c>
      <c r="B23" s="125"/>
      <c r="C23" s="126"/>
      <c r="D23" s="33" t="s">
        <v>35</v>
      </c>
      <c r="E23" s="34">
        <v>250000</v>
      </c>
      <c r="F23" s="34">
        <f>G23-E23</f>
        <v>0</v>
      </c>
      <c r="G23" s="34">
        <v>250000</v>
      </c>
    </row>
    <row r="24" spans="1:7" ht="20.25" x14ac:dyDescent="0.25">
      <c r="A24" s="135">
        <v>3605</v>
      </c>
      <c r="B24" s="136"/>
      <c r="C24" s="137"/>
      <c r="D24" s="23" t="s">
        <v>45</v>
      </c>
      <c r="E24" s="24">
        <f>E25+E54</f>
        <v>39135498</v>
      </c>
      <c r="F24" s="24">
        <f t="shared" si="2"/>
        <v>228848</v>
      </c>
      <c r="G24" s="24">
        <f>G25+G54</f>
        <v>39364346</v>
      </c>
    </row>
    <row r="25" spans="1:7" ht="20.25" customHeight="1" x14ac:dyDescent="0.25">
      <c r="A25" s="131" t="s">
        <v>46</v>
      </c>
      <c r="B25" s="132"/>
      <c r="C25" s="133"/>
      <c r="D25" s="25" t="s">
        <v>98</v>
      </c>
      <c r="E25" s="26">
        <f>E26+E35+E40+E46+E51</f>
        <v>38110316</v>
      </c>
      <c r="F25" s="26">
        <f t="shared" si="2"/>
        <v>226610</v>
      </c>
      <c r="G25" s="26">
        <f>G26+G35+G40+G46+G51</f>
        <v>38336926</v>
      </c>
    </row>
    <row r="26" spans="1:7" ht="17.25" customHeight="1" x14ac:dyDescent="0.25">
      <c r="A26" s="27">
        <v>31</v>
      </c>
      <c r="B26" s="28"/>
      <c r="C26" s="29"/>
      <c r="D26" s="30" t="s">
        <v>21</v>
      </c>
      <c r="E26" s="31">
        <f>E27+E31</f>
        <v>120000</v>
      </c>
      <c r="F26" s="31">
        <f t="shared" si="2"/>
        <v>121010</v>
      </c>
      <c r="G26" s="31">
        <f>G27+G31</f>
        <v>241010</v>
      </c>
    </row>
    <row r="27" spans="1:7" ht="20.25" x14ac:dyDescent="0.25">
      <c r="A27" s="124">
        <v>3</v>
      </c>
      <c r="B27" s="125"/>
      <c r="C27" s="32"/>
      <c r="D27" s="33" t="s">
        <v>10</v>
      </c>
      <c r="E27" s="34">
        <f>SUM(E28:E30)</f>
        <v>6000</v>
      </c>
      <c r="F27" s="34">
        <f>SUM(F28:F30)</f>
        <v>21510</v>
      </c>
      <c r="G27" s="34">
        <f>SUM(G28:G30)</f>
        <v>27510</v>
      </c>
    </row>
    <row r="28" spans="1:7" ht="20.25" x14ac:dyDescent="0.25">
      <c r="A28" s="98"/>
      <c r="B28" s="99">
        <v>31</v>
      </c>
      <c r="C28" s="32"/>
      <c r="D28" s="33" t="s">
        <v>11</v>
      </c>
      <c r="E28" s="34">
        <v>0</v>
      </c>
      <c r="F28" s="34">
        <f t="shared" ref="F28:F34" si="3">G28-E28</f>
        <v>10</v>
      </c>
      <c r="G28" s="34">
        <v>10</v>
      </c>
    </row>
    <row r="29" spans="1:7" ht="20.25" x14ac:dyDescent="0.25">
      <c r="A29" s="124">
        <v>32</v>
      </c>
      <c r="B29" s="125"/>
      <c r="C29" s="126"/>
      <c r="D29" s="33" t="s">
        <v>20</v>
      </c>
      <c r="E29" s="34">
        <v>2000</v>
      </c>
      <c r="F29" s="34">
        <f t="shared" si="3"/>
        <v>0</v>
      </c>
      <c r="G29" s="34">
        <v>2000</v>
      </c>
    </row>
    <row r="30" spans="1:7" ht="20.25" x14ac:dyDescent="0.25">
      <c r="A30" s="124">
        <v>38</v>
      </c>
      <c r="B30" s="125"/>
      <c r="C30" s="126"/>
      <c r="D30" s="33" t="s">
        <v>34</v>
      </c>
      <c r="E30" s="34">
        <v>4000</v>
      </c>
      <c r="F30" s="34">
        <f t="shared" si="3"/>
        <v>21500</v>
      </c>
      <c r="G30" s="34">
        <v>25500</v>
      </c>
    </row>
    <row r="31" spans="1:7" ht="20.25" x14ac:dyDescent="0.25">
      <c r="A31" s="124">
        <v>4</v>
      </c>
      <c r="B31" s="125"/>
      <c r="C31" s="32"/>
      <c r="D31" s="35" t="s">
        <v>12</v>
      </c>
      <c r="E31" s="36">
        <f>SUM(E32:E34)</f>
        <v>114000</v>
      </c>
      <c r="F31" s="34">
        <f t="shared" si="3"/>
        <v>99500</v>
      </c>
      <c r="G31" s="36">
        <f>SUM(G32:G34)</f>
        <v>213500</v>
      </c>
    </row>
    <row r="32" spans="1:7" ht="20.25" x14ac:dyDescent="0.25">
      <c r="A32" s="124">
        <v>41</v>
      </c>
      <c r="B32" s="125"/>
      <c r="C32" s="126"/>
      <c r="D32" s="33" t="s">
        <v>13</v>
      </c>
      <c r="E32" s="36">
        <v>0</v>
      </c>
      <c r="F32" s="34">
        <f t="shared" si="3"/>
        <v>3500</v>
      </c>
      <c r="G32" s="36">
        <v>3500</v>
      </c>
    </row>
    <row r="33" spans="1:7" ht="20.25" customHeight="1" x14ac:dyDescent="0.25">
      <c r="A33" s="124">
        <v>42</v>
      </c>
      <c r="B33" s="125"/>
      <c r="C33" s="126"/>
      <c r="D33" s="33" t="s">
        <v>26</v>
      </c>
      <c r="E33" s="36">
        <v>114000</v>
      </c>
      <c r="F33" s="34">
        <f t="shared" si="3"/>
        <v>16000</v>
      </c>
      <c r="G33" s="36">
        <v>130000</v>
      </c>
    </row>
    <row r="34" spans="1:7" ht="20.25" customHeight="1" x14ac:dyDescent="0.25">
      <c r="A34" s="124">
        <v>45</v>
      </c>
      <c r="B34" s="125"/>
      <c r="C34" s="126"/>
      <c r="D34" s="33" t="s">
        <v>35</v>
      </c>
      <c r="E34" s="36">
        <v>0</v>
      </c>
      <c r="F34" s="34">
        <f t="shared" si="3"/>
        <v>80000</v>
      </c>
      <c r="G34" s="36">
        <v>80000</v>
      </c>
    </row>
    <row r="35" spans="1:7" ht="21.75" customHeight="1" x14ac:dyDescent="0.25">
      <c r="A35" s="27">
        <v>43</v>
      </c>
      <c r="B35" s="28"/>
      <c r="C35" s="29"/>
      <c r="D35" s="30" t="s">
        <v>25</v>
      </c>
      <c r="E35" s="31">
        <f>E36</f>
        <v>37504316</v>
      </c>
      <c r="F35" s="31">
        <f t="shared" ref="F35:F55" si="4">G35-E35</f>
        <v>282500</v>
      </c>
      <c r="G35" s="31">
        <f>G36</f>
        <v>37786816</v>
      </c>
    </row>
    <row r="36" spans="1:7" ht="20.25" x14ac:dyDescent="0.25">
      <c r="A36" s="124">
        <v>3</v>
      </c>
      <c r="B36" s="125"/>
      <c r="C36" s="32"/>
      <c r="D36" s="33" t="s">
        <v>10</v>
      </c>
      <c r="E36" s="34">
        <f>SUM(E37:E39)</f>
        <v>37504316</v>
      </c>
      <c r="F36" s="34">
        <f>SUM(F37:F39)</f>
        <v>282500</v>
      </c>
      <c r="G36" s="34">
        <f>SUM(G37:G39)</f>
        <v>37786816</v>
      </c>
    </row>
    <row r="37" spans="1:7" ht="20.25" x14ac:dyDescent="0.25">
      <c r="A37" s="124">
        <v>31</v>
      </c>
      <c r="B37" s="125"/>
      <c r="C37" s="126"/>
      <c r="D37" s="33" t="s">
        <v>11</v>
      </c>
      <c r="E37" s="34">
        <v>30937163</v>
      </c>
      <c r="F37" s="34">
        <f>G37-E37</f>
        <v>0</v>
      </c>
      <c r="G37" s="34">
        <v>30937163</v>
      </c>
    </row>
    <row r="38" spans="1:7" ht="20.25" x14ac:dyDescent="0.25">
      <c r="A38" s="124">
        <v>32</v>
      </c>
      <c r="B38" s="125"/>
      <c r="C38" s="126"/>
      <c r="D38" s="33" t="s">
        <v>20</v>
      </c>
      <c r="E38" s="34">
        <v>6454153</v>
      </c>
      <c r="F38" s="34">
        <f>G38-E38</f>
        <v>332500</v>
      </c>
      <c r="G38" s="34">
        <v>6786653</v>
      </c>
    </row>
    <row r="39" spans="1:7" ht="20.25" x14ac:dyDescent="0.25">
      <c r="A39" s="124">
        <v>34</v>
      </c>
      <c r="B39" s="125"/>
      <c r="C39" s="126"/>
      <c r="D39" s="33" t="s">
        <v>33</v>
      </c>
      <c r="E39" s="34">
        <v>113000</v>
      </c>
      <c r="F39" s="34">
        <f>G39-E39</f>
        <v>-50000</v>
      </c>
      <c r="G39" s="34">
        <v>63000</v>
      </c>
    </row>
    <row r="40" spans="1:7" ht="20.25" x14ac:dyDescent="0.25">
      <c r="A40" s="27">
        <v>52</v>
      </c>
      <c r="B40" s="28"/>
      <c r="C40" s="29"/>
      <c r="D40" s="30" t="s">
        <v>48</v>
      </c>
      <c r="E40" s="31">
        <f>E41+E44</f>
        <v>355000</v>
      </c>
      <c r="F40" s="31">
        <f t="shared" si="4"/>
        <v>-57900</v>
      </c>
      <c r="G40" s="31">
        <f>G41+G44</f>
        <v>297100</v>
      </c>
    </row>
    <row r="41" spans="1:7" ht="20.25" x14ac:dyDescent="0.25">
      <c r="A41" s="124">
        <v>3</v>
      </c>
      <c r="B41" s="125"/>
      <c r="C41" s="32"/>
      <c r="D41" s="33" t="s">
        <v>10</v>
      </c>
      <c r="E41" s="34">
        <f>SUM(E42:E43)</f>
        <v>355000</v>
      </c>
      <c r="F41" s="34">
        <f t="shared" ref="F41:F50" si="5">G41-E41</f>
        <v>-137900</v>
      </c>
      <c r="G41" s="34">
        <f>SUM(G42:G43)</f>
        <v>217100</v>
      </c>
    </row>
    <row r="42" spans="1:7" ht="20.25" x14ac:dyDescent="0.25">
      <c r="A42" s="124">
        <v>31</v>
      </c>
      <c r="B42" s="125"/>
      <c r="C42" s="126"/>
      <c r="D42" s="33" t="s">
        <v>11</v>
      </c>
      <c r="E42" s="34">
        <v>352000</v>
      </c>
      <c r="F42" s="34">
        <f t="shared" si="5"/>
        <v>-141000</v>
      </c>
      <c r="G42" s="34">
        <v>211000</v>
      </c>
    </row>
    <row r="43" spans="1:7" ht="20.25" x14ac:dyDescent="0.25">
      <c r="A43" s="124">
        <v>32</v>
      </c>
      <c r="B43" s="125"/>
      <c r="C43" s="126"/>
      <c r="D43" s="33" t="s">
        <v>20</v>
      </c>
      <c r="E43" s="34">
        <v>3000</v>
      </c>
      <c r="F43" s="34">
        <f t="shared" si="5"/>
        <v>3100</v>
      </c>
      <c r="G43" s="34">
        <v>6100</v>
      </c>
    </row>
    <row r="44" spans="1:7" ht="20.25" x14ac:dyDescent="0.25">
      <c r="A44" s="124">
        <v>4</v>
      </c>
      <c r="B44" s="125"/>
      <c r="C44" s="32"/>
      <c r="D44" s="33" t="s">
        <v>12</v>
      </c>
      <c r="E44" s="34">
        <f>SUM(E45)</f>
        <v>0</v>
      </c>
      <c r="F44" s="34">
        <f t="shared" si="5"/>
        <v>80000</v>
      </c>
      <c r="G44" s="34">
        <f>SUM(G45)</f>
        <v>80000</v>
      </c>
    </row>
    <row r="45" spans="1:7" ht="20.25" x14ac:dyDescent="0.25">
      <c r="A45" s="124">
        <v>45</v>
      </c>
      <c r="B45" s="125"/>
      <c r="C45" s="126"/>
      <c r="D45" s="33" t="s">
        <v>35</v>
      </c>
      <c r="E45" s="34">
        <v>0</v>
      </c>
      <c r="F45" s="34">
        <f t="shared" si="5"/>
        <v>80000</v>
      </c>
      <c r="G45" s="34">
        <v>80000</v>
      </c>
    </row>
    <row r="46" spans="1:7" ht="20.25" x14ac:dyDescent="0.25">
      <c r="A46" s="27">
        <v>61</v>
      </c>
      <c r="B46" s="28"/>
      <c r="C46" s="29"/>
      <c r="D46" s="30" t="s">
        <v>29</v>
      </c>
      <c r="E46" s="31">
        <f>E47+E49</f>
        <v>130000</v>
      </c>
      <c r="F46" s="31">
        <f t="shared" si="5"/>
        <v>-119000</v>
      </c>
      <c r="G46" s="31">
        <f>G47+G49</f>
        <v>11000</v>
      </c>
    </row>
    <row r="47" spans="1:7" ht="20.25" x14ac:dyDescent="0.25">
      <c r="A47" s="124">
        <v>3</v>
      </c>
      <c r="B47" s="125"/>
      <c r="C47" s="32"/>
      <c r="D47" s="33" t="s">
        <v>10</v>
      </c>
      <c r="E47" s="34">
        <f>SUM(E48)</f>
        <v>80000</v>
      </c>
      <c r="F47" s="34">
        <f t="shared" si="5"/>
        <v>-70000</v>
      </c>
      <c r="G47" s="34">
        <f>SUM(G48)</f>
        <v>10000</v>
      </c>
    </row>
    <row r="48" spans="1:7" ht="20.25" x14ac:dyDescent="0.25">
      <c r="A48" s="124">
        <v>32</v>
      </c>
      <c r="B48" s="125"/>
      <c r="C48" s="126"/>
      <c r="D48" s="33" t="s">
        <v>20</v>
      </c>
      <c r="E48" s="34">
        <v>80000</v>
      </c>
      <c r="F48" s="34">
        <f t="shared" si="5"/>
        <v>-70000</v>
      </c>
      <c r="G48" s="34">
        <v>10000</v>
      </c>
    </row>
    <row r="49" spans="1:7" ht="20.25" x14ac:dyDescent="0.25">
      <c r="A49" s="124">
        <v>4</v>
      </c>
      <c r="B49" s="125"/>
      <c r="C49" s="32"/>
      <c r="D49" s="33" t="s">
        <v>12</v>
      </c>
      <c r="E49" s="34">
        <f>SUM(E50)</f>
        <v>50000</v>
      </c>
      <c r="F49" s="34">
        <f t="shared" si="5"/>
        <v>-49000</v>
      </c>
      <c r="G49" s="34">
        <f>SUM(G50)</f>
        <v>1000</v>
      </c>
    </row>
    <row r="50" spans="1:7" ht="20.25" x14ac:dyDescent="0.25">
      <c r="A50" s="124">
        <v>42</v>
      </c>
      <c r="B50" s="125"/>
      <c r="C50" s="126"/>
      <c r="D50" s="33" t="s">
        <v>26</v>
      </c>
      <c r="E50" s="34">
        <v>50000</v>
      </c>
      <c r="F50" s="34">
        <f t="shared" si="5"/>
        <v>-49000</v>
      </c>
      <c r="G50" s="34">
        <v>1000</v>
      </c>
    </row>
    <row r="51" spans="1:7" ht="40.5" x14ac:dyDescent="0.25">
      <c r="A51" s="27">
        <v>71</v>
      </c>
      <c r="B51" s="28"/>
      <c r="C51" s="29"/>
      <c r="D51" s="30" t="s">
        <v>49</v>
      </c>
      <c r="E51" s="31">
        <f>E52</f>
        <v>1000</v>
      </c>
      <c r="F51" s="31">
        <f t="shared" si="4"/>
        <v>0</v>
      </c>
      <c r="G51" s="31">
        <f>G52</f>
        <v>1000</v>
      </c>
    </row>
    <row r="52" spans="1:7" ht="20.25" x14ac:dyDescent="0.25">
      <c r="A52" s="124">
        <v>4</v>
      </c>
      <c r="B52" s="125"/>
      <c r="C52" s="32"/>
      <c r="D52" s="33" t="s">
        <v>12</v>
      </c>
      <c r="E52" s="34">
        <f>SUM(E53)</f>
        <v>1000</v>
      </c>
      <c r="F52" s="34">
        <f>SUM(F53)</f>
        <v>0</v>
      </c>
      <c r="G52" s="34">
        <f>SUM(G53)</f>
        <v>1000</v>
      </c>
    </row>
    <row r="53" spans="1:7" ht="21.75" customHeight="1" x14ac:dyDescent="0.25">
      <c r="A53" s="128">
        <v>42</v>
      </c>
      <c r="B53" s="129"/>
      <c r="C53" s="130"/>
      <c r="D53" s="35" t="s">
        <v>26</v>
      </c>
      <c r="E53" s="36">
        <v>1000</v>
      </c>
      <c r="F53" s="34">
        <v>0</v>
      </c>
      <c r="G53" s="36">
        <v>1000</v>
      </c>
    </row>
    <row r="54" spans="1:7" ht="20.25" x14ac:dyDescent="0.25">
      <c r="A54" s="131" t="s">
        <v>51</v>
      </c>
      <c r="B54" s="132"/>
      <c r="C54" s="133"/>
      <c r="D54" s="25" t="s">
        <v>47</v>
      </c>
      <c r="E54" s="26">
        <f>E55</f>
        <v>1025182</v>
      </c>
      <c r="F54" s="26">
        <f t="shared" si="4"/>
        <v>2238</v>
      </c>
      <c r="G54" s="26">
        <f>G55</f>
        <v>1027420</v>
      </c>
    </row>
    <row r="55" spans="1:7" ht="20.25" x14ac:dyDescent="0.25">
      <c r="A55" s="27">
        <v>11</v>
      </c>
      <c r="B55" s="28"/>
      <c r="C55" s="29"/>
      <c r="D55" s="30" t="s">
        <v>7</v>
      </c>
      <c r="E55" s="31">
        <f>E56</f>
        <v>1025182</v>
      </c>
      <c r="F55" s="31">
        <f t="shared" si="4"/>
        <v>2238</v>
      </c>
      <c r="G55" s="31">
        <f>G56</f>
        <v>1027420</v>
      </c>
    </row>
    <row r="56" spans="1:7" ht="20.25" x14ac:dyDescent="0.25">
      <c r="A56" s="124">
        <v>3</v>
      </c>
      <c r="B56" s="125"/>
      <c r="C56" s="16"/>
      <c r="D56" s="33" t="s">
        <v>10</v>
      </c>
      <c r="E56" s="36">
        <f>E57</f>
        <v>1025182</v>
      </c>
      <c r="F56" s="36">
        <f>F57</f>
        <v>2238</v>
      </c>
      <c r="G56" s="36">
        <f>G57</f>
        <v>1027420</v>
      </c>
    </row>
    <row r="57" spans="1:7" ht="20.25" x14ac:dyDescent="0.25">
      <c r="A57" s="124">
        <v>32</v>
      </c>
      <c r="B57" s="125"/>
      <c r="C57" s="126"/>
      <c r="D57" s="33" t="s">
        <v>20</v>
      </c>
      <c r="E57" s="36">
        <v>1025182</v>
      </c>
      <c r="F57" s="36">
        <f>G57-E57</f>
        <v>2238</v>
      </c>
      <c r="G57" s="36">
        <v>1027420</v>
      </c>
    </row>
    <row r="63" spans="1:7" x14ac:dyDescent="0.25">
      <c r="A63" s="134" t="s">
        <v>99</v>
      </c>
      <c r="B63" s="134"/>
      <c r="C63" s="134"/>
      <c r="D63" s="134"/>
      <c r="E63" s="15"/>
      <c r="F63" s="15"/>
    </row>
    <row r="64" spans="1:7" x14ac:dyDescent="0.25">
      <c r="A64" s="134" t="s">
        <v>100</v>
      </c>
      <c r="B64" s="134"/>
      <c r="C64" s="134"/>
      <c r="D64" s="134"/>
      <c r="E64" s="15"/>
      <c r="F64" s="15"/>
    </row>
    <row r="65" spans="1:6" x14ac:dyDescent="0.25">
      <c r="A65" s="127" t="s">
        <v>101</v>
      </c>
      <c r="B65" s="127"/>
      <c r="C65" s="127"/>
      <c r="D65" s="127"/>
      <c r="E65" s="13"/>
      <c r="F65" s="13"/>
    </row>
    <row r="66" spans="1:6" x14ac:dyDescent="0.25">
      <c r="E66" s="13"/>
      <c r="F66" s="13"/>
    </row>
    <row r="67" spans="1:6" x14ac:dyDescent="0.25">
      <c r="E67" s="13"/>
      <c r="F67" s="13"/>
    </row>
  </sheetData>
  <mergeCells count="43">
    <mergeCell ref="A31:B31"/>
    <mergeCell ref="A30:C30"/>
    <mergeCell ref="A20:B20"/>
    <mergeCell ref="A22:C22"/>
    <mergeCell ref="A21:C21"/>
    <mergeCell ref="A23:C23"/>
    <mergeCell ref="A24:C24"/>
    <mergeCell ref="A25:C25"/>
    <mergeCell ref="A27:B27"/>
    <mergeCell ref="A29:C29"/>
    <mergeCell ref="A2:G2"/>
    <mergeCell ref="A18:B18"/>
    <mergeCell ref="A19:C19"/>
    <mergeCell ref="A15:C15"/>
    <mergeCell ref="A16:C16"/>
    <mergeCell ref="A5:C5"/>
    <mergeCell ref="A6:C6"/>
    <mergeCell ref="A4:C4"/>
    <mergeCell ref="A7:B7"/>
    <mergeCell ref="A32:C32"/>
    <mergeCell ref="A34:C34"/>
    <mergeCell ref="A42:C42"/>
    <mergeCell ref="A37:C37"/>
    <mergeCell ref="A36:B36"/>
    <mergeCell ref="A38:C38"/>
    <mergeCell ref="A39:C39"/>
    <mergeCell ref="A33:C33"/>
    <mergeCell ref="A41:B41"/>
    <mergeCell ref="A43:C43"/>
    <mergeCell ref="A44:B44"/>
    <mergeCell ref="A45:C45"/>
    <mergeCell ref="A65:D65"/>
    <mergeCell ref="A53:C53"/>
    <mergeCell ref="A57:C57"/>
    <mergeCell ref="A54:C54"/>
    <mergeCell ref="A56:B56"/>
    <mergeCell ref="A63:D63"/>
    <mergeCell ref="A64:D64"/>
    <mergeCell ref="A49:B49"/>
    <mergeCell ref="A50:C50"/>
    <mergeCell ref="A52:B52"/>
    <mergeCell ref="A47:B47"/>
    <mergeCell ref="A48:C48"/>
  </mergeCells>
  <pageMargins left="0.7" right="0.7" top="0.75" bottom="0.75" header="0.3" footer="0.3"/>
  <pageSetup paperSize="9" scale="53" orientation="portrait" r:id="rId1"/>
  <ignoredErrors>
    <ignoredError sqref="F15:F18 G17 E17 F35:F36 F40 F54:F56 F24:F26 F51 F46:F50 F41:F45 F27:F34 F20" formula="1"/>
    <ignoredError sqref="A5:C6 B8:B13 A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1</vt:i4>
      </vt:variant>
    </vt:vector>
  </HeadingPairs>
  <TitlesOfParts>
    <vt:vector size="6" baseType="lpstr">
      <vt:lpstr>SAŽETAK</vt:lpstr>
      <vt:lpstr> Račun prihoda i rashoda</vt:lpstr>
      <vt:lpstr> Račun prihoda i rashoda-izvori</vt:lpstr>
      <vt:lpstr>Rashodi prema funkcijskoj kl</vt:lpstr>
      <vt:lpstr>POSEBNI DIO</vt:lpstr>
      <vt:lpstr>' Račun prihoda i rashoda-izvori'!Podrucje_ispisa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Računovodstvo-Šef</cp:lastModifiedBy>
  <cp:lastPrinted>2025-10-27T11:22:15Z</cp:lastPrinted>
  <dcterms:created xsi:type="dcterms:W3CDTF">2022-08-12T12:51:27Z</dcterms:created>
  <dcterms:modified xsi:type="dcterms:W3CDTF">2025-12-23T08:06:34Z</dcterms:modified>
</cp:coreProperties>
</file>